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K:\Upplýsinga og samskiptadeild\Fréttir\mánadarlegar frettir úr þjóðskrá\2022 - júlí\"/>
    </mc:Choice>
  </mc:AlternateContent>
  <xr:revisionPtr revIDLastSave="0" documentId="13_ncr:1_{175C6E3E-EFF9-4743-A14A-8D98EF97A0C8}" xr6:coauthVersionLast="47" xr6:coauthVersionMax="47" xr10:uidLastSave="{00000000-0000-0000-0000-000000000000}"/>
  <bookViews>
    <workbookView xWindow="-30828" yWindow="-108" windowWidth="30936" windowHeight="16896" xr2:uid="{00000000-000D-0000-FFFF-FFFF00000000}"/>
  </bookViews>
  <sheets>
    <sheet name="tafla" sheetId="1" r:id="rId1"/>
  </sheets>
  <definedNames>
    <definedName name="_xlnm.Print_Titles" localSheetId="0">tafla!$4:$5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N7" i="1"/>
  <c r="N8" i="1"/>
  <c r="N9" i="1"/>
  <c r="N10" i="1"/>
  <c r="N11" i="1"/>
  <c r="N12" i="1"/>
  <c r="N13" i="1"/>
  <c r="N14" i="1"/>
  <c r="N15" i="1"/>
  <c r="N16" i="1"/>
  <c r="N17" i="1"/>
  <c r="N18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6" i="1"/>
  <c r="M62" i="1"/>
  <c r="M57" i="1"/>
  <c r="M45" i="1"/>
  <c r="M39" i="1"/>
  <c r="M29" i="1"/>
  <c r="M14" i="1"/>
  <c r="M6" i="1"/>
  <c r="F39" i="1" l="1"/>
  <c r="F19" i="1"/>
  <c r="D39" i="1"/>
  <c r="E39" i="1"/>
  <c r="H39" i="1"/>
  <c r="C39" i="1"/>
  <c r="C79" i="1" s="1"/>
  <c r="F45" i="1"/>
  <c r="H45" i="1" s="1"/>
  <c r="E45" i="1"/>
  <c r="D79" i="1"/>
  <c r="F62" i="1"/>
  <c r="N62" i="1" s="1"/>
  <c r="G46" i="1"/>
  <c r="F29" i="1"/>
  <c r="F6" i="1"/>
  <c r="E6" i="1"/>
  <c r="E14" i="1"/>
  <c r="F14" i="1"/>
  <c r="G7" i="1"/>
  <c r="E62" i="1"/>
  <c r="F57" i="1"/>
  <c r="E57" i="1"/>
  <c r="E29" i="1"/>
  <c r="E19" i="1"/>
  <c r="H65" i="1"/>
  <c r="G65" i="1"/>
  <c r="G63" i="1"/>
  <c r="G64" i="1"/>
  <c r="G66" i="1"/>
  <c r="G67" i="1"/>
  <c r="G68" i="1"/>
  <c r="G69" i="1"/>
  <c r="G70" i="1"/>
  <c r="G71" i="1"/>
  <c r="G72" i="1"/>
  <c r="G73" i="1"/>
  <c r="G74" i="1"/>
  <c r="G75" i="1"/>
  <c r="G76" i="1"/>
  <c r="G77" i="1"/>
  <c r="G40" i="1"/>
  <c r="G41" i="1"/>
  <c r="G42" i="1"/>
  <c r="G43" i="1"/>
  <c r="G44" i="1"/>
  <c r="G47" i="1"/>
  <c r="G48" i="1"/>
  <c r="G49" i="1"/>
  <c r="G50" i="1"/>
  <c r="G51" i="1"/>
  <c r="G52" i="1"/>
  <c r="G53" i="1"/>
  <c r="G54" i="1"/>
  <c r="G55" i="1"/>
  <c r="G56" i="1"/>
  <c r="F79" i="1" l="1"/>
  <c r="N19" i="1"/>
  <c r="G39" i="1"/>
  <c r="G45" i="1"/>
  <c r="E79" i="1"/>
  <c r="H23" i="1" l="1"/>
  <c r="H59" i="1" l="1"/>
  <c r="G59" i="1"/>
  <c r="H62" i="1"/>
  <c r="H57" i="1"/>
  <c r="G57" i="1" l="1"/>
  <c r="G6" i="1"/>
  <c r="H75" i="1" l="1"/>
  <c r="H7" i="1" l="1"/>
  <c r="G33" i="1" l="1"/>
  <c r="H8" i="1" l="1"/>
  <c r="H9" i="1"/>
  <c r="H10" i="1"/>
  <c r="H11" i="1"/>
  <c r="H12" i="1"/>
  <c r="H13" i="1"/>
  <c r="H15" i="1"/>
  <c r="H16" i="1"/>
  <c r="H17" i="1"/>
  <c r="H18" i="1"/>
  <c r="H20" i="1"/>
  <c r="H21" i="1"/>
  <c r="H22" i="1"/>
  <c r="H24" i="1"/>
  <c r="H25" i="1"/>
  <c r="H26" i="1"/>
  <c r="H27" i="1"/>
  <c r="H28" i="1"/>
  <c r="H30" i="1"/>
  <c r="H31" i="1"/>
  <c r="H32" i="1"/>
  <c r="H33" i="1"/>
  <c r="H34" i="1"/>
  <c r="H35" i="1"/>
  <c r="H36" i="1"/>
  <c r="H37" i="1"/>
  <c r="H38" i="1"/>
  <c r="H40" i="1"/>
  <c r="H41" i="1"/>
  <c r="H42" i="1"/>
  <c r="H43" i="1"/>
  <c r="H44" i="1"/>
  <c r="H46" i="1"/>
  <c r="H47" i="1"/>
  <c r="H48" i="1"/>
  <c r="H49" i="1"/>
  <c r="H50" i="1"/>
  <c r="H51" i="1"/>
  <c r="H52" i="1"/>
  <c r="H53" i="1"/>
  <c r="H54" i="1"/>
  <c r="H55" i="1"/>
  <c r="H56" i="1"/>
  <c r="H58" i="1"/>
  <c r="H60" i="1"/>
  <c r="H61" i="1"/>
  <c r="H63" i="1"/>
  <c r="H64" i="1"/>
  <c r="H66" i="1"/>
  <c r="H67" i="1"/>
  <c r="H68" i="1"/>
  <c r="H69" i="1"/>
  <c r="H70" i="1"/>
  <c r="H71" i="1"/>
  <c r="H72" i="1"/>
  <c r="H73" i="1"/>
  <c r="H74" i="1"/>
  <c r="H76" i="1"/>
  <c r="H77" i="1"/>
  <c r="G8" i="1"/>
  <c r="G9" i="1"/>
  <c r="G10" i="1"/>
  <c r="G11" i="1"/>
  <c r="G12" i="1"/>
  <c r="G13" i="1"/>
  <c r="G15" i="1"/>
  <c r="G16" i="1"/>
  <c r="G17" i="1"/>
  <c r="G18" i="1"/>
  <c r="G20" i="1"/>
  <c r="G21" i="1"/>
  <c r="G22" i="1"/>
  <c r="G23" i="1"/>
  <c r="G24" i="1"/>
  <c r="G25" i="1"/>
  <c r="G26" i="1"/>
  <c r="G27" i="1"/>
  <c r="G28" i="1"/>
  <c r="G30" i="1"/>
  <c r="G31" i="1"/>
  <c r="G32" i="1"/>
  <c r="G34" i="1"/>
  <c r="G35" i="1"/>
  <c r="G36" i="1"/>
  <c r="G37" i="1"/>
  <c r="G38" i="1"/>
  <c r="G58" i="1"/>
  <c r="G60" i="1"/>
  <c r="G61" i="1"/>
  <c r="G19" i="1" l="1"/>
  <c r="H6" i="1"/>
  <c r="G62" i="1"/>
  <c r="H79" i="1"/>
  <c r="H14" i="1"/>
  <c r="G14" i="1"/>
  <c r="G29" i="1"/>
  <c r="H29" i="1"/>
  <c r="G79" i="1" l="1"/>
</calcChain>
</file>

<file path=xl/sharedStrings.xml><?xml version="1.0" encoding="utf-8"?>
<sst xmlns="http://schemas.openxmlformats.org/spreadsheetml/2006/main" count="155" uniqueCount="152">
  <si>
    <t>Sveitarfélagsnúmer</t>
  </si>
  <si>
    <t>Höfuðborgarsvæðið</t>
  </si>
  <si>
    <t>0000</t>
  </si>
  <si>
    <t>Seltjarnarnesbær</t>
  </si>
  <si>
    <t>Garðabær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</si>
  <si>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</si>
  <si>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</si>
  <si>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</si>
  <si>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</si>
  <si>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</si>
  <si>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</si>
  <si>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</si>
  <si>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</si>
  <si>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</si>
  <si>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</si>
  <si>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</si>
  <si>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</si>
  <si>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</si>
  <si>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</si>
  <si>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</si>
  <si>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</si>
  <si>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</si>
  <si>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</si>
  <si>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</si>
  <si>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</si>
  <si>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</si>
  <si>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</si>
  <si>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</si>
  <si>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</si>
  <si>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</si>
  <si>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</si>
  <si>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Húnaþing vestra</t>
  </si>
  <si>
    <t>Sveitarfélagið Skagaströnd</t>
  </si>
  <si>
    <t>Skagabyggð</t>
  </si>
  <si>
    <t>Norðurland eystra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</si>
  <si>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</si>
  <si>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</si>
  <si>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</si>
  <si>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</si>
  <si>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</si>
  <si>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</si>
  <si>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</si>
  <si>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</si>
  <si>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Austurland</t>
  </si>
  <si>
    <t>Fjarðabyggð</t>
  </si>
  <si>
    <t>Vopnafjarðarhreppur</t>
  </si>
  <si>
    <t>Fljótsdalshreppur</t>
  </si>
  <si>
    <t>Sveitarfélagið Hornafjörður</t>
  </si>
  <si>
    <t>Suðurland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</si>
  <si>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</si>
  <si>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</si>
  <si>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</si>
  <si>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</si>
  <si>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</si>
  <si>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</si>
  <si>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</si>
  <si>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</si>
  <si>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</si>
  <si>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</si>
  <si>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</si>
  <si>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</si>
  <si>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</si>
  <si>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</si>
  <si>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</si>
  <si>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Suðurnesjabær</t>
  </si>
  <si>
    <t>Sveitarfélag</t>
  </si>
  <si>
    <t>Reykjavíkurborg</t>
  </si>
  <si>
    <t>Kópavogsbær</t>
  </si>
  <si>
    <t>Hafnarfjarðarkaupstaður</t>
  </si>
  <si>
    <t>Akureyrarbær</t>
  </si>
  <si>
    <t>í %</t>
  </si>
  <si>
    <t>Múlaþing</t>
  </si>
  <si>
    <t>Fjöldi</t>
  </si>
  <si>
    <t>1. des. 2019</t>
  </si>
  <si>
    <t>1. des. 2020</t>
  </si>
  <si>
    <t>Breyting milli ára</t>
  </si>
  <si>
    <t>135841</t>
  </si>
  <si>
    <t>39046</t>
  </si>
  <si>
    <t>4709</t>
  </si>
  <si>
    <t>18491</t>
  </si>
  <si>
    <t>29825</t>
  </si>
  <si>
    <t>13036</t>
  </si>
  <si>
    <t>250</t>
  </si>
  <si>
    <t>20395</t>
  </si>
  <si>
    <t>3607</t>
  </si>
  <si>
    <t>1356</t>
  </si>
  <si>
    <t>3765</t>
  </si>
  <si>
    <t>7845</t>
  </si>
  <si>
    <t>58</t>
  </si>
  <si>
    <t>693</t>
  </si>
  <si>
    <t>3865</t>
  </si>
  <si>
    <t>844</t>
  </si>
  <si>
    <t>1210</t>
  </si>
  <si>
    <t>101</t>
  </si>
  <si>
    <t>666</t>
  </si>
  <si>
    <t>960</t>
  </si>
  <si>
    <t>3844</t>
  </si>
  <si>
    <t>234</t>
  </si>
  <si>
    <t>254</t>
  </si>
  <si>
    <t>1123</t>
  </si>
  <si>
    <t>215</t>
  </si>
  <si>
    <t>42</t>
  </si>
  <si>
    <t>422</t>
  </si>
  <si>
    <t>1225</t>
  </si>
  <si>
    <t>934</t>
  </si>
  <si>
    <t>479</t>
  </si>
  <si>
    <t>89</t>
  </si>
  <si>
    <t>203</t>
  </si>
  <si>
    <t>19635</t>
  </si>
  <si>
    <t>3043</t>
  </si>
  <si>
    <t>1969</t>
  </si>
  <si>
    <t>1866</t>
  </si>
  <si>
    <t>1129</t>
  </si>
  <si>
    <t>708</t>
  </si>
  <si>
    <t>450</t>
  </si>
  <si>
    <t>369</t>
  </si>
  <si>
    <t>60</t>
  </si>
  <si>
    <t>874</t>
  </si>
  <si>
    <t>506</t>
  </si>
  <si>
    <t>5206</t>
  </si>
  <si>
    <t>5049</t>
  </si>
  <si>
    <t>665</t>
  </si>
  <si>
    <t>103</t>
  </si>
  <si>
    <t>4430</t>
  </si>
  <si>
    <t>10863</t>
  </si>
  <si>
    <t>2444</t>
  </si>
  <si>
    <t>810</t>
  </si>
  <si>
    <t>626</t>
  </si>
  <si>
    <t>263</t>
  </si>
  <si>
    <t>1960</t>
  </si>
  <si>
    <t>1816</t>
  </si>
  <si>
    <t>822</t>
  </si>
  <si>
    <t>2992</t>
  </si>
  <si>
    <t>2463</t>
  </si>
  <si>
    <t>521</t>
  </si>
  <si>
    <t>575</t>
  </si>
  <si>
    <t>1170</t>
  </si>
  <si>
    <t>1. des. 2021</t>
  </si>
  <si>
    <t>=Q16:S82698</t>
  </si>
  <si>
    <t>Þessar tölur eru keyrðar úr grunnum Þjóðskrár og byggja á skráningu einstaklinga eftir sveitarfélögum (húskóða).</t>
  </si>
  <si>
    <t>64.0%</t>
  </si>
  <si>
    <t>Blönduósbær/Húnavatnshreppur</t>
  </si>
  <si>
    <t>Þingeyjarsveit / Skútustaðahreppur</t>
  </si>
  <si>
    <t>Langanesbyggð/Svalbarðshreppur</t>
  </si>
  <si>
    <t>Sveitarfélagið Skagafjörður/Akrahreppur</t>
  </si>
  <si>
    <t>Fjöldi íbúa eftir sveitarfélögum 1. júlí 2022  (og  samanburður  við íbúatölur 1. desember 2019 - 2021</t>
  </si>
  <si>
    <t>1. júlí 2022</t>
  </si>
  <si>
    <t>1. des. 2021 og 1. júlí 2022</t>
  </si>
  <si>
    <t>1293</t>
  </si>
  <si>
    <t>1297</t>
  </si>
  <si>
    <t>Sameinað sveitarfélag Helgarfelssv  og Stykkish.</t>
  </si>
  <si>
    <t>Þjóðskrá - 1. júlí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</si>
</sst>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0" xfId="0" applyFont="1" applyFill="1" applyAlignment="1">
      <alignment horizontal="left"/>
    </xf>
    <xf numFmtId="0" fontId="0" fillId="2" borderId="0" xfId="0" applyFill="1"/>
    <xf numFmtId="0" fontId="3" fillId="3" borderId="1" xfId="0" applyFont="1" applyFill="1" applyBorder="1" applyAlignment="1">
      <alignment horizontal="left"/>
    </xf>
    <xf numFmtId="4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1" fillId="3" borderId="1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3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left"/>
    </xf>
    <xf numFmtId="0" fontId="0" fillId="2" borderId="0" xfId="0" applyFill="1" applyAlignment="1">
      <alignment horizontal="right"/>
    </xf>
    <xf numFmtId="164" fontId="0" fillId="2" borderId="0" xfId="0" applyNumberFormat="1" applyFill="1" applyAlignment="1">
      <alignment horizontal="right"/>
    </xf>
    <xf numFmtId="164" fontId="3" fillId="5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64" fontId="5" fillId="3" borderId="0" xfId="0" applyNumberFormat="1" applyFont="1" applyFill="1" applyAlignment="1">
      <alignment horizontal="right"/>
    </xf>
    <xf numFmtId="164" fontId="5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3" fillId="3" borderId="1" xfId="0" applyFont="1" applyFill="1" applyBorder="1"/>
    <xf numFmtId="0" fontId="0" fillId="2" borderId="0" xfId="0" applyFont="1" applyFill="1" applyAlignment="1">
      <alignment horizontal="left"/>
    </xf>
    <xf numFmtId="0" fontId="2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5" fillId="0" borderId="0" xfId="0" applyNumberFormat="1" applyFont="1" applyFill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6" fillId="0" borderId="0" xfId="0" applyFont="1" applyFill="1" applyBorder="1"/>
    <xf numFmtId="49" fontId="6" fillId="0" borderId="0" xfId="0" applyNumberFormat="1" applyFont="1" applyFill="1" applyBorder="1"/>
    <xf numFmtId="3" fontId="0" fillId="2" borderId="0" xfId="0" applyNumberFormat="1" applyFill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0" fillId="3" borderId="0" xfId="0" applyNumberFormat="1" applyFill="1" applyAlignment="1">
      <alignment horizontal="right"/>
    </xf>
    <xf numFmtId="3" fontId="0" fillId="3" borderId="0" xfId="0" applyNumberFormat="1" applyFont="1" applyFill="1" applyAlignment="1">
      <alignment horizontal="right"/>
    </xf>
    <xf numFmtId="3" fontId="0" fillId="2" borderId="0" xfId="0" applyNumberFormat="1" applyFont="1" applyFill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3" fontId="0" fillId="0" borderId="0" xfId="0" applyNumberFormat="1" applyFill="1" applyAlignment="1">
      <alignment horizontal="right"/>
    </xf>
    <xf numFmtId="3" fontId="0" fillId="3" borderId="0" xfId="0" applyNumberForma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3" fillId="5" borderId="2" xfId="0" applyNumberFormat="1" applyFont="1" applyFill="1" applyBorder="1" applyAlignment="1">
      <alignment horizontal="right"/>
    </xf>
    <xf numFmtId="3" fontId="0" fillId="0" borderId="0" xfId="0" applyNumberFormat="1" applyAlignment="1">
      <alignment horizontal="right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left"/>
    </xf>
    <xf numFmtId="3" fontId="3" fillId="4" borderId="4" xfId="0" applyNumberFormat="1" applyFont="1" applyFill="1" applyBorder="1" applyAlignment="1">
      <alignment horizontal="right"/>
    </xf>
    <xf numFmtId="0" fontId="3" fillId="4" borderId="4" xfId="0" applyFont="1" applyFill="1" applyBorder="1" applyAlignment="1">
      <alignment horizontal="right"/>
    </xf>
    <xf numFmtId="49" fontId="3" fillId="4" borderId="3" xfId="0" applyNumberFormat="1" applyFont="1" applyFill="1" applyBorder="1" applyAlignment="1">
      <alignment horizontal="right"/>
    </xf>
    <xf numFmtId="49" fontId="2" fillId="0" borderId="0" xfId="0" applyNumberFormat="1" applyFont="1"/>
    <xf numFmtId="49" fontId="2" fillId="0" borderId="0" xfId="0" applyNumberFormat="1" applyFont="1" applyFill="1" applyBorder="1"/>
    <xf numFmtId="0" fontId="1" fillId="4" borderId="4" xfId="0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5" fillId="3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3" fillId="5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164" fontId="7" fillId="2" borderId="1" xfId="0" applyNumberFormat="1" applyFont="1" applyFill="1" applyBorder="1" applyAlignment="1">
      <alignment horizontal="right"/>
    </xf>
    <xf numFmtId="3" fontId="7" fillId="2" borderId="1" xfId="0" applyNumberFormat="1" applyFont="1" applyFill="1" applyBorder="1" applyAlignment="1">
      <alignment horizontal="center"/>
    </xf>
    <xf numFmtId="0" fontId="0" fillId="0" borderId="0" xfId="0" applyFont="1" applyFill="1" applyBorder="1"/>
    <xf numFmtId="49" fontId="0" fillId="0" borderId="0" xfId="0" applyNumberFormat="1" applyFont="1" applyFill="1" applyBorder="1"/>
    <xf numFmtId="3" fontId="3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49" fontId="0" fillId="2" borderId="0" xfId="0" applyNumberFormat="1" applyFont="1" applyFill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3" fontId="2" fillId="2" borderId="0" xfId="0" applyNumberFormat="1" applyFont="1" applyFill="1" applyBorder="1"/>
    <xf numFmtId="0" fontId="2" fillId="2" borderId="0" xfId="0" applyFont="1" applyFill="1"/>
  </cellXfs>
  <cellStyles count="1">
    <cellStyle name="Normal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51"/>
  <sheetViews>
    <sheetView tabSelected="1" zoomScale="70" zoomScaleNormal="70" workbookViewId="0">
      <selection activeCell="Q23" sqref="Q23"/>
    </sheetView>
  </sheetViews>
  <sheetFormatPr defaultRowHeight="15" x14ac:dyDescent="0.25"/>
  <cols>
    <col min="1" max="1" width="20.85546875" bestFit="1" customWidth="1"/>
    <col min="2" max="2" width="45.140625" bestFit="1" customWidth="1"/>
    <col min="3" max="4" width="18.85546875" style="49" customWidth="1"/>
    <col min="5" max="6" width="18.85546875" style="20" customWidth="1"/>
    <col min="7" max="7" width="31.5703125" style="69" bestFit="1" customWidth="1"/>
    <col min="8" max="8" width="10.28515625" style="20" bestFit="1" customWidth="1"/>
    <col min="9" max="9" width="4.85546875" style="27" customWidth="1"/>
    <col min="10" max="10" width="9.140625" style="37"/>
    <col min="11" max="11" width="9.140625" style="26"/>
    <col min="12" max="12" width="9.140625" style="80"/>
    <col min="13" max="13" width="9.140625" style="81"/>
    <col min="14" max="14" width="9.140625" style="80"/>
    <col min="15" max="17" width="8.85546875" style="77"/>
    <col min="18" max="21" width="8.85546875" style="27"/>
  </cols>
  <sheetData>
    <row r="1" spans="1:19" ht="18.75" x14ac:dyDescent="0.3">
      <c r="A1" s="6" t="s">
        <v>145</v>
      </c>
      <c r="B1" s="7"/>
      <c r="C1" s="39"/>
      <c r="D1" s="39"/>
      <c r="E1" s="17"/>
      <c r="F1" s="17"/>
      <c r="G1" s="2"/>
      <c r="H1" s="17"/>
    </row>
    <row r="2" spans="1:19" x14ac:dyDescent="0.25">
      <c r="A2" s="25" t="s">
        <v>151</v>
      </c>
      <c r="B2" s="7"/>
      <c r="C2" s="39"/>
      <c r="D2" s="39"/>
      <c r="E2" s="17"/>
      <c r="F2" s="17"/>
      <c r="G2" s="2"/>
      <c r="H2" s="17"/>
      <c r="L2" s="81"/>
    </row>
    <row r="3" spans="1:19" x14ac:dyDescent="0.25">
      <c r="A3" s="7"/>
      <c r="B3" s="7"/>
      <c r="C3" s="39"/>
      <c r="D3" s="39"/>
      <c r="E3" s="17"/>
      <c r="F3" s="17"/>
      <c r="G3" s="2"/>
      <c r="H3" s="17"/>
      <c r="K3" s="28"/>
      <c r="L3" s="81"/>
    </row>
    <row r="4" spans="1:19" ht="15.75" x14ac:dyDescent="0.25">
      <c r="A4" s="52" t="s">
        <v>0</v>
      </c>
      <c r="B4" s="53" t="s">
        <v>65</v>
      </c>
      <c r="C4" s="54" t="s">
        <v>72</v>
      </c>
      <c r="D4" s="54" t="s">
        <v>72</v>
      </c>
      <c r="E4" s="54" t="s">
        <v>72</v>
      </c>
      <c r="F4" s="54" t="s">
        <v>72</v>
      </c>
      <c r="G4" s="59" t="s">
        <v>75</v>
      </c>
      <c r="H4" s="55" t="s">
        <v>70</v>
      </c>
      <c r="K4" s="28"/>
      <c r="L4" s="81"/>
    </row>
    <row r="5" spans="1:19" ht="15.75" x14ac:dyDescent="0.25">
      <c r="A5" s="50"/>
      <c r="B5" s="51"/>
      <c r="C5" s="56" t="s">
        <v>73</v>
      </c>
      <c r="D5" s="56" t="s">
        <v>74</v>
      </c>
      <c r="E5" s="56" t="s">
        <v>137</v>
      </c>
      <c r="F5" s="56" t="s">
        <v>146</v>
      </c>
      <c r="G5" s="60" t="s">
        <v>147</v>
      </c>
      <c r="H5" s="56"/>
      <c r="J5" s="38"/>
      <c r="L5" s="81"/>
    </row>
    <row r="6" spans="1:19" ht="22.5" customHeight="1" x14ac:dyDescent="0.25">
      <c r="A6" s="3" t="s">
        <v>1</v>
      </c>
      <c r="B6" s="5"/>
      <c r="C6" s="40">
        <v>233027</v>
      </c>
      <c r="D6" s="40">
        <v>236363</v>
      </c>
      <c r="E6" s="40">
        <f>E7+E8+E9+E10+E11+E12+E13</f>
        <v>240810</v>
      </c>
      <c r="F6" s="40">
        <f>F7+F8+F9+F10+F11+F12+F13</f>
        <v>243353</v>
      </c>
      <c r="G6" s="61">
        <f t="shared" ref="G6:G36" si="0">F6-E6</f>
        <v>2543</v>
      </c>
      <c r="H6" s="29">
        <f t="shared" ref="H6:H36" si="1">F6/E6-1</f>
        <v>1.0560192683028102E-2</v>
      </c>
      <c r="M6" s="81">
        <f>SUM(M7:M13)</f>
        <v>243353</v>
      </c>
      <c r="N6" s="82">
        <f>M6-F6</f>
        <v>0</v>
      </c>
    </row>
    <row r="7" spans="1:19" ht="15.75" x14ac:dyDescent="0.25">
      <c r="A7" s="9" t="s">
        <v>2</v>
      </c>
      <c r="B7" s="10" t="s">
        <v>66</v>
      </c>
      <c r="C7" s="41">
        <v>131146</v>
      </c>
      <c r="D7" s="41">
        <v>133181</v>
      </c>
      <c r="E7" s="41">
        <v>135681</v>
      </c>
      <c r="F7" s="41">
        <v>137082</v>
      </c>
      <c r="G7" s="62">
        <f t="shared" si="0"/>
        <v>1401</v>
      </c>
      <c r="H7" s="21">
        <f t="shared" si="1"/>
        <v>1.032569040617326E-2</v>
      </c>
      <c r="J7" s="38"/>
      <c r="K7" s="70">
        <v>0</v>
      </c>
      <c r="L7" s="70">
        <v>0</v>
      </c>
      <c r="M7" s="70">
        <v>137082</v>
      </c>
      <c r="N7" s="82">
        <f t="shared" ref="N7:N70" si="2">M7-F7</f>
        <v>0</v>
      </c>
      <c r="Q7" s="79"/>
      <c r="R7" s="57" t="s">
        <v>76</v>
      </c>
      <c r="S7" s="58"/>
    </row>
    <row r="8" spans="1:19" ht="15.75" x14ac:dyDescent="0.25">
      <c r="A8" s="2">
        <v>1000</v>
      </c>
      <c r="B8" s="1" t="s">
        <v>67</v>
      </c>
      <c r="C8" s="39">
        <v>37936</v>
      </c>
      <c r="D8" s="39">
        <v>38209</v>
      </c>
      <c r="E8" s="39">
        <v>38987</v>
      </c>
      <c r="F8" s="39">
        <v>39350</v>
      </c>
      <c r="G8" s="63">
        <f t="shared" si="0"/>
        <v>363</v>
      </c>
      <c r="H8" s="22">
        <f t="shared" si="1"/>
        <v>9.3107959063276624E-3</v>
      </c>
      <c r="K8" s="70">
        <v>1000</v>
      </c>
      <c r="L8" s="70">
        <v>1000</v>
      </c>
      <c r="M8" s="70">
        <v>39350</v>
      </c>
      <c r="N8" s="82">
        <f t="shared" si="2"/>
        <v>0</v>
      </c>
      <c r="Q8" s="79"/>
      <c r="R8" s="57" t="s">
        <v>77</v>
      </c>
      <c r="S8" s="58"/>
    </row>
    <row r="9" spans="1:19" ht="15.75" x14ac:dyDescent="0.25">
      <c r="A9" s="11">
        <v>1100</v>
      </c>
      <c r="B9" s="10" t="s">
        <v>3</v>
      </c>
      <c r="C9" s="41">
        <v>4719</v>
      </c>
      <c r="D9" s="41">
        <v>4744</v>
      </c>
      <c r="E9" s="41">
        <v>4728</v>
      </c>
      <c r="F9" s="41">
        <v>4704</v>
      </c>
      <c r="G9" s="62">
        <f t="shared" si="0"/>
        <v>-24</v>
      </c>
      <c r="H9" s="21">
        <f t="shared" si="1"/>
        <v>-5.0761421319797106E-3</v>
      </c>
      <c r="K9" s="70">
        <v>1100</v>
      </c>
      <c r="L9" s="70">
        <v>1100</v>
      </c>
      <c r="M9" s="70">
        <v>4704</v>
      </c>
      <c r="N9" s="82">
        <f t="shared" si="2"/>
        <v>0</v>
      </c>
      <c r="Q9" s="79"/>
      <c r="R9" s="57" t="s">
        <v>78</v>
      </c>
      <c r="S9" s="58"/>
    </row>
    <row r="10" spans="1:19" ht="15.75" x14ac:dyDescent="0.25">
      <c r="A10" s="2">
        <v>1300</v>
      </c>
      <c r="B10" s="1" t="s">
        <v>4</v>
      </c>
      <c r="C10" s="39">
        <v>16924</v>
      </c>
      <c r="D10" s="39">
        <v>17668</v>
      </c>
      <c r="E10" s="39">
        <v>18404</v>
      </c>
      <c r="F10" s="39">
        <v>18600</v>
      </c>
      <c r="G10" s="63">
        <f t="shared" si="0"/>
        <v>196</v>
      </c>
      <c r="H10" s="22">
        <f t="shared" si="1"/>
        <v>1.0649858726363925E-2</v>
      </c>
      <c r="K10" s="70">
        <v>1300</v>
      </c>
      <c r="L10" s="70">
        <v>1300</v>
      </c>
      <c r="M10" s="70">
        <v>18600</v>
      </c>
      <c r="N10" s="82">
        <f t="shared" si="2"/>
        <v>0</v>
      </c>
      <c r="Q10" s="79"/>
      <c r="R10" s="57" t="s">
        <v>79</v>
      </c>
      <c r="S10" s="58"/>
    </row>
    <row r="11" spans="1:19" ht="15.75" x14ac:dyDescent="0.25">
      <c r="A11" s="11">
        <v>1400</v>
      </c>
      <c r="B11" s="10" t="s">
        <v>68</v>
      </c>
      <c r="C11" s="41">
        <v>29986</v>
      </c>
      <c r="D11" s="41">
        <v>29752</v>
      </c>
      <c r="E11" s="41">
        <v>29742</v>
      </c>
      <c r="F11" s="41">
        <v>30116</v>
      </c>
      <c r="G11" s="62">
        <f t="shared" si="0"/>
        <v>374</v>
      </c>
      <c r="H11" s="21">
        <f t="shared" si="1"/>
        <v>1.2574810032950134E-2</v>
      </c>
      <c r="K11" s="70">
        <v>1400</v>
      </c>
      <c r="L11" s="70">
        <v>1400</v>
      </c>
      <c r="M11" s="70">
        <v>30116</v>
      </c>
      <c r="N11" s="82">
        <f t="shared" si="2"/>
        <v>0</v>
      </c>
      <c r="Q11" s="79"/>
      <c r="R11" s="57" t="s">
        <v>80</v>
      </c>
      <c r="S11" s="58"/>
    </row>
    <row r="12" spans="1:19" ht="15.75" x14ac:dyDescent="0.25">
      <c r="A12" s="2">
        <v>1604</v>
      </c>
      <c r="B12" s="1" t="s">
        <v>5</v>
      </c>
      <c r="C12" s="39">
        <v>12069</v>
      </c>
      <c r="D12" s="39">
        <v>12562</v>
      </c>
      <c r="E12" s="39">
        <v>13023</v>
      </c>
      <c r="F12" s="39">
        <v>13235</v>
      </c>
      <c r="G12" s="63">
        <f t="shared" si="0"/>
        <v>212</v>
      </c>
      <c r="H12" s="22">
        <f t="shared" si="1"/>
        <v>1.6278891192505585E-2</v>
      </c>
      <c r="K12" s="70">
        <v>1604</v>
      </c>
      <c r="L12" s="70">
        <v>1604</v>
      </c>
      <c r="M12" s="70">
        <v>13235</v>
      </c>
      <c r="N12" s="82">
        <f t="shared" si="2"/>
        <v>0</v>
      </c>
      <c r="Q12" s="79"/>
      <c r="R12" s="57" t="s">
        <v>81</v>
      </c>
      <c r="S12" s="58"/>
    </row>
    <row r="13" spans="1:19" ht="15.75" x14ac:dyDescent="0.25">
      <c r="A13" s="11">
        <v>1606</v>
      </c>
      <c r="B13" s="10" t="s">
        <v>6</v>
      </c>
      <c r="C13" s="41">
        <v>247</v>
      </c>
      <c r="D13" s="41">
        <v>247</v>
      </c>
      <c r="E13" s="41">
        <v>245</v>
      </c>
      <c r="F13" s="41">
        <v>266</v>
      </c>
      <c r="G13" s="62">
        <f t="shared" si="0"/>
        <v>21</v>
      </c>
      <c r="H13" s="21">
        <f t="shared" si="1"/>
        <v>8.5714285714285632E-2</v>
      </c>
      <c r="K13" s="70">
        <v>1606</v>
      </c>
      <c r="L13" s="70">
        <v>1606</v>
      </c>
      <c r="M13" s="70">
        <v>266</v>
      </c>
      <c r="N13" s="82">
        <f t="shared" si="2"/>
        <v>0</v>
      </c>
      <c r="Q13" s="79"/>
      <c r="R13" s="57" t="s">
        <v>82</v>
      </c>
      <c r="S13" s="58"/>
    </row>
    <row r="14" spans="1:19" ht="18.75" customHeight="1" x14ac:dyDescent="0.25">
      <c r="A14" s="3" t="s">
        <v>7</v>
      </c>
      <c r="B14" s="5"/>
      <c r="C14" s="40">
        <v>27825</v>
      </c>
      <c r="D14" s="40">
        <v>28191</v>
      </c>
      <c r="E14" s="40">
        <f>E15+E16+E17+E18</f>
        <v>29052</v>
      </c>
      <c r="F14" s="40">
        <f>F15+F16+F17+F18</f>
        <v>30160</v>
      </c>
      <c r="G14" s="64">
        <f t="shared" si="0"/>
        <v>1108</v>
      </c>
      <c r="H14" s="29">
        <f t="shared" si="1"/>
        <v>3.8138510257469393E-2</v>
      </c>
      <c r="M14" s="81">
        <f>SUM(M15:M18)</f>
        <v>30160</v>
      </c>
      <c r="N14" s="82">
        <f t="shared" si="2"/>
        <v>0</v>
      </c>
      <c r="R14" s="26"/>
      <c r="S14" s="58"/>
    </row>
    <row r="15" spans="1:19" ht="15.75" x14ac:dyDescent="0.25">
      <c r="A15" s="11">
        <v>2000</v>
      </c>
      <c r="B15" s="10" t="s">
        <v>8</v>
      </c>
      <c r="C15" s="42">
        <v>19423</v>
      </c>
      <c r="D15" s="42">
        <v>19669</v>
      </c>
      <c r="E15" s="42">
        <v>20381</v>
      </c>
      <c r="F15" s="42">
        <v>21306</v>
      </c>
      <c r="G15" s="62">
        <f t="shared" si="0"/>
        <v>925</v>
      </c>
      <c r="H15" s="21">
        <f t="shared" si="1"/>
        <v>4.538540797801871E-2</v>
      </c>
      <c r="K15" s="70">
        <v>2000</v>
      </c>
      <c r="L15" s="70">
        <v>2000</v>
      </c>
      <c r="M15" s="70">
        <v>21306</v>
      </c>
      <c r="N15" s="82">
        <f t="shared" si="2"/>
        <v>0</v>
      </c>
      <c r="Q15" s="79"/>
      <c r="R15" s="57" t="s">
        <v>83</v>
      </c>
      <c r="S15" s="58"/>
    </row>
    <row r="16" spans="1:19" ht="15.75" x14ac:dyDescent="0.25">
      <c r="A16" s="2">
        <v>2300</v>
      </c>
      <c r="B16" s="1" t="s">
        <v>9</v>
      </c>
      <c r="C16" s="43">
        <v>3508</v>
      </c>
      <c r="D16" s="43">
        <v>3548</v>
      </c>
      <c r="E16" s="43">
        <v>3589</v>
      </c>
      <c r="F16" s="43">
        <v>3632</v>
      </c>
      <c r="G16" s="63">
        <f t="shared" si="0"/>
        <v>43</v>
      </c>
      <c r="H16" s="22">
        <f t="shared" si="1"/>
        <v>1.198105321816656E-2</v>
      </c>
      <c r="K16" s="70">
        <v>2300</v>
      </c>
      <c r="L16" s="70">
        <v>2300</v>
      </c>
      <c r="M16" s="70">
        <v>3632</v>
      </c>
      <c r="N16" s="82">
        <f t="shared" si="2"/>
        <v>0</v>
      </c>
      <c r="Q16" s="79"/>
      <c r="R16" s="57" t="s">
        <v>84</v>
      </c>
      <c r="S16" s="58"/>
    </row>
    <row r="17" spans="1:21" ht="15.75" x14ac:dyDescent="0.25">
      <c r="A17" s="11">
        <v>2506</v>
      </c>
      <c r="B17" s="10" t="s">
        <v>10</v>
      </c>
      <c r="C17" s="42">
        <v>1308</v>
      </c>
      <c r="D17" s="42">
        <v>1325</v>
      </c>
      <c r="E17" s="42">
        <v>1338</v>
      </c>
      <c r="F17" s="42">
        <v>1391</v>
      </c>
      <c r="G17" s="62">
        <f t="shared" si="0"/>
        <v>53</v>
      </c>
      <c r="H17" s="21">
        <f t="shared" si="1"/>
        <v>3.9611360239163007E-2</v>
      </c>
      <c r="K17" s="70">
        <v>2506</v>
      </c>
      <c r="L17" s="70">
        <v>2506</v>
      </c>
      <c r="M17" s="70">
        <v>1391</v>
      </c>
      <c r="N17" s="82">
        <f t="shared" si="2"/>
        <v>0</v>
      </c>
      <c r="Q17" s="79"/>
      <c r="R17" s="57" t="s">
        <v>85</v>
      </c>
      <c r="S17" s="58"/>
    </row>
    <row r="18" spans="1:21" ht="15.75" x14ac:dyDescent="0.25">
      <c r="A18" s="2">
        <v>2510</v>
      </c>
      <c r="B18" s="1" t="s">
        <v>64</v>
      </c>
      <c r="C18" s="43">
        <v>3586</v>
      </c>
      <c r="D18" s="43">
        <v>3649</v>
      </c>
      <c r="E18" s="43">
        <v>3744</v>
      </c>
      <c r="F18" s="43">
        <v>3831</v>
      </c>
      <c r="G18" s="63">
        <f t="shared" si="0"/>
        <v>87</v>
      </c>
      <c r="H18" s="22">
        <f t="shared" si="1"/>
        <v>2.3237179487179516E-2</v>
      </c>
      <c r="K18" s="70">
        <v>2510</v>
      </c>
      <c r="L18" s="70">
        <v>2510</v>
      </c>
      <c r="M18" s="70">
        <v>3831</v>
      </c>
      <c r="N18" s="82">
        <f t="shared" si="2"/>
        <v>0</v>
      </c>
      <c r="Q18" s="79"/>
      <c r="R18" s="57" t="s">
        <v>86</v>
      </c>
      <c r="S18" s="58"/>
    </row>
    <row r="19" spans="1:21" ht="19.5" customHeight="1" x14ac:dyDescent="0.25">
      <c r="A19" s="8" t="s">
        <v>11</v>
      </c>
      <c r="B19" s="12"/>
      <c r="C19" s="44">
        <v>16666</v>
      </c>
      <c r="D19" s="44">
        <v>16705</v>
      </c>
      <c r="E19" s="44">
        <f>SUM(E20:E28)</f>
        <v>15735</v>
      </c>
      <c r="F19" s="44">
        <f>SUM(F20:F28)</f>
        <v>17192</v>
      </c>
      <c r="G19" s="75">
        <f>SUM(G20:G28)</f>
        <v>164</v>
      </c>
      <c r="H19" s="76">
        <v>5.613676958407865E-3</v>
      </c>
      <c r="M19" s="81">
        <f>SUM(M20:M28)</f>
        <v>17192</v>
      </c>
      <c r="N19" s="82">
        <f t="shared" si="2"/>
        <v>0</v>
      </c>
      <c r="R19" s="26"/>
      <c r="S19" s="58"/>
    </row>
    <row r="20" spans="1:21" ht="15.75" x14ac:dyDescent="0.25">
      <c r="A20" s="2">
        <v>3000</v>
      </c>
      <c r="B20" s="1" t="s">
        <v>12</v>
      </c>
      <c r="C20" s="39">
        <v>7533</v>
      </c>
      <c r="D20" s="39">
        <v>7665</v>
      </c>
      <c r="E20" s="39">
        <v>7838</v>
      </c>
      <c r="F20" s="43">
        <v>7882</v>
      </c>
      <c r="G20" s="63">
        <f t="shared" si="0"/>
        <v>44</v>
      </c>
      <c r="H20" s="22">
        <f t="shared" si="1"/>
        <v>5.613676958407865E-3</v>
      </c>
      <c r="K20" s="70">
        <v>3000</v>
      </c>
      <c r="L20" s="70">
        <v>3000</v>
      </c>
      <c r="M20" s="70">
        <v>7882</v>
      </c>
      <c r="N20" s="82">
        <f t="shared" si="2"/>
        <v>0</v>
      </c>
      <c r="Q20" s="79"/>
      <c r="R20" s="57" t="s">
        <v>87</v>
      </c>
      <c r="S20" s="58"/>
    </row>
    <row r="21" spans="1:21" ht="15.75" x14ac:dyDescent="0.25">
      <c r="A21" s="11">
        <v>3506</v>
      </c>
      <c r="B21" s="10" t="s">
        <v>13</v>
      </c>
      <c r="C21" s="41">
        <v>65</v>
      </c>
      <c r="D21" s="41">
        <v>65</v>
      </c>
      <c r="E21" s="41">
        <v>60</v>
      </c>
      <c r="F21" s="42">
        <v>69</v>
      </c>
      <c r="G21" s="62">
        <f t="shared" si="0"/>
        <v>9</v>
      </c>
      <c r="H21" s="21">
        <f t="shared" si="1"/>
        <v>0.14999999999999991</v>
      </c>
      <c r="K21" s="70">
        <v>3506</v>
      </c>
      <c r="L21" s="70">
        <v>3506</v>
      </c>
      <c r="M21" s="70">
        <v>69</v>
      </c>
      <c r="N21" s="82">
        <f t="shared" si="2"/>
        <v>0</v>
      </c>
      <c r="Q21" s="79"/>
      <c r="R21" s="57" t="s">
        <v>88</v>
      </c>
      <c r="S21" s="58"/>
    </row>
    <row r="22" spans="1:21" ht="15.75" x14ac:dyDescent="0.25">
      <c r="A22" s="2">
        <v>3511</v>
      </c>
      <c r="B22" s="1" t="s">
        <v>14</v>
      </c>
      <c r="C22" s="39">
        <v>625</v>
      </c>
      <c r="D22" s="39">
        <v>644</v>
      </c>
      <c r="E22" s="39">
        <v>687</v>
      </c>
      <c r="F22" s="43">
        <v>732</v>
      </c>
      <c r="G22" s="63">
        <f t="shared" si="0"/>
        <v>45</v>
      </c>
      <c r="H22" s="22">
        <f t="shared" si="1"/>
        <v>6.5502183406113579E-2</v>
      </c>
      <c r="K22" s="70">
        <v>3511</v>
      </c>
      <c r="L22" s="70">
        <v>3511</v>
      </c>
      <c r="M22" s="70">
        <v>732</v>
      </c>
      <c r="N22" s="82">
        <f t="shared" si="2"/>
        <v>0</v>
      </c>
      <c r="Q22" s="79"/>
      <c r="R22" s="57" t="s">
        <v>89</v>
      </c>
      <c r="S22" s="58"/>
    </row>
    <row r="23" spans="1:21" ht="15.75" x14ac:dyDescent="0.25">
      <c r="A23" s="11">
        <v>3609</v>
      </c>
      <c r="B23" s="10" t="s">
        <v>15</v>
      </c>
      <c r="C23" s="41">
        <v>3855</v>
      </c>
      <c r="D23" s="41">
        <v>3765</v>
      </c>
      <c r="E23" s="41">
        <v>3875</v>
      </c>
      <c r="F23" s="42">
        <v>3924</v>
      </c>
      <c r="G23" s="62">
        <f t="shared" si="0"/>
        <v>49</v>
      </c>
      <c r="H23" s="21">
        <f t="shared" si="1"/>
        <v>1.2645161290322671E-2</v>
      </c>
      <c r="K23" s="70">
        <v>3609</v>
      </c>
      <c r="L23" s="70">
        <v>3609</v>
      </c>
      <c r="M23" s="70">
        <v>3924</v>
      </c>
      <c r="N23" s="82">
        <f t="shared" si="2"/>
        <v>0</v>
      </c>
      <c r="Q23" s="79"/>
      <c r="R23" s="57" t="s">
        <v>90</v>
      </c>
      <c r="S23" s="58"/>
    </row>
    <row r="24" spans="1:21" ht="15.75" x14ac:dyDescent="0.25">
      <c r="A24" s="2">
        <v>3709</v>
      </c>
      <c r="B24" s="1" t="s">
        <v>16</v>
      </c>
      <c r="C24" s="39">
        <v>877</v>
      </c>
      <c r="D24" s="39">
        <v>870</v>
      </c>
      <c r="E24" s="39">
        <v>839</v>
      </c>
      <c r="F24" s="43">
        <v>841</v>
      </c>
      <c r="G24" s="63">
        <f t="shared" si="0"/>
        <v>2</v>
      </c>
      <c r="H24" s="22">
        <f t="shared" si="1"/>
        <v>2.3837902264600697E-3</v>
      </c>
      <c r="K24" s="70">
        <v>3709</v>
      </c>
      <c r="L24" s="70">
        <v>3709</v>
      </c>
      <c r="M24" s="70">
        <v>841</v>
      </c>
      <c r="N24" s="82">
        <f t="shared" si="2"/>
        <v>0</v>
      </c>
      <c r="Q24" s="79"/>
      <c r="R24" s="57" t="s">
        <v>91</v>
      </c>
      <c r="S24" s="58"/>
    </row>
    <row r="25" spans="1:21" ht="15.75" x14ac:dyDescent="0.25">
      <c r="A25" s="11">
        <v>3716</v>
      </c>
      <c r="B25" s="10" t="s">
        <v>150</v>
      </c>
      <c r="C25" s="41">
        <v>1276</v>
      </c>
      <c r="D25" s="41">
        <v>1262</v>
      </c>
      <c r="E25" s="41" t="s">
        <v>148</v>
      </c>
      <c r="F25" s="42">
        <v>1297</v>
      </c>
      <c r="G25" s="62">
        <f t="shared" si="0"/>
        <v>4</v>
      </c>
      <c r="H25" s="21">
        <f t="shared" si="1"/>
        <v>3.0935808197989356E-3</v>
      </c>
      <c r="K25" s="70">
        <v>3711</v>
      </c>
      <c r="L25" s="70">
        <v>3716</v>
      </c>
      <c r="M25" s="70">
        <v>1297</v>
      </c>
      <c r="N25" s="82">
        <f t="shared" si="2"/>
        <v>0</v>
      </c>
      <c r="Q25" s="79"/>
      <c r="R25" s="57" t="s">
        <v>92</v>
      </c>
      <c r="S25" s="58"/>
    </row>
    <row r="26" spans="1:21" ht="15.75" x14ac:dyDescent="0.25">
      <c r="A26" s="2">
        <v>3713</v>
      </c>
      <c r="B26" s="1" t="s">
        <v>17</v>
      </c>
      <c r="C26" s="39">
        <v>124</v>
      </c>
      <c r="D26" s="39">
        <v>120</v>
      </c>
      <c r="E26" s="39">
        <v>103</v>
      </c>
      <c r="F26" s="43">
        <v>107</v>
      </c>
      <c r="G26" s="63">
        <f t="shared" si="0"/>
        <v>4</v>
      </c>
      <c r="H26" s="22">
        <f t="shared" si="1"/>
        <v>3.8834951456310662E-2</v>
      </c>
      <c r="K26" s="70">
        <v>3713</v>
      </c>
      <c r="L26" s="70">
        <v>3713</v>
      </c>
      <c r="M26" s="70">
        <v>107</v>
      </c>
      <c r="N26" s="82">
        <f t="shared" si="2"/>
        <v>0</v>
      </c>
      <c r="Q26" s="79"/>
      <c r="R26" s="57" t="s">
        <v>93</v>
      </c>
      <c r="S26" s="58"/>
    </row>
    <row r="27" spans="1:21" ht="15.75" x14ac:dyDescent="0.25">
      <c r="A27" s="11">
        <v>3714</v>
      </c>
      <c r="B27" s="10" t="s">
        <v>18</v>
      </c>
      <c r="C27" s="41">
        <v>1677</v>
      </c>
      <c r="D27" s="41">
        <v>1688</v>
      </c>
      <c r="E27" s="41">
        <v>1670</v>
      </c>
      <c r="F27" s="42">
        <v>1677</v>
      </c>
      <c r="G27" s="62">
        <f t="shared" si="0"/>
        <v>7</v>
      </c>
      <c r="H27" s="21">
        <f t="shared" si="1"/>
        <v>4.1916167664670656E-3</v>
      </c>
      <c r="K27" s="70">
        <v>3714</v>
      </c>
      <c r="L27" s="70">
        <v>3714</v>
      </c>
      <c r="M27" s="70">
        <v>1677</v>
      </c>
      <c r="N27" s="82">
        <f t="shared" si="2"/>
        <v>0</v>
      </c>
      <c r="Q27" s="79"/>
      <c r="R27" s="57" t="s">
        <v>149</v>
      </c>
      <c r="S27" s="74"/>
      <c r="T27" s="73"/>
      <c r="U27" s="73"/>
    </row>
    <row r="28" spans="1:21" ht="15.75" x14ac:dyDescent="0.25">
      <c r="A28" s="2">
        <v>3811</v>
      </c>
      <c r="B28" s="1" t="s">
        <v>19</v>
      </c>
      <c r="C28" s="39">
        <v>634</v>
      </c>
      <c r="D28" s="39">
        <v>626</v>
      </c>
      <c r="E28" s="39">
        <v>663</v>
      </c>
      <c r="F28" s="43">
        <v>663</v>
      </c>
      <c r="G28" s="63">
        <f t="shared" si="0"/>
        <v>0</v>
      </c>
      <c r="H28" s="22">
        <f t="shared" si="1"/>
        <v>0</v>
      </c>
      <c r="K28" s="70">
        <v>3811</v>
      </c>
      <c r="L28" s="70">
        <v>3811</v>
      </c>
      <c r="M28" s="70">
        <v>663</v>
      </c>
      <c r="N28" s="82">
        <f t="shared" si="2"/>
        <v>0</v>
      </c>
      <c r="Q28" s="79"/>
      <c r="R28" s="57" t="s">
        <v>94</v>
      </c>
      <c r="S28" s="58"/>
    </row>
    <row r="29" spans="1:21" ht="21" customHeight="1" x14ac:dyDescent="0.25">
      <c r="A29" s="3" t="s">
        <v>20</v>
      </c>
      <c r="B29" s="4"/>
      <c r="C29" s="40">
        <v>7118</v>
      </c>
      <c r="D29" s="40">
        <v>7099</v>
      </c>
      <c r="E29" s="40">
        <f>E30+E31+E32+E33+E34+E35+E36+E37+E38</f>
        <v>7204</v>
      </c>
      <c r="F29" s="40">
        <f>F30+F31+F32+F33+F34+F35+F36+F37+F38</f>
        <v>7249</v>
      </c>
      <c r="G29" s="64">
        <f t="shared" si="0"/>
        <v>45</v>
      </c>
      <c r="H29" s="29">
        <f t="shared" si="1"/>
        <v>6.2465297057190394E-3</v>
      </c>
      <c r="M29" s="81">
        <f>SUM(M30:M38)</f>
        <v>7249</v>
      </c>
      <c r="N29" s="82">
        <f t="shared" si="2"/>
        <v>0</v>
      </c>
      <c r="R29" s="26"/>
      <c r="S29" s="58"/>
    </row>
    <row r="30" spans="1:21" ht="15.75" x14ac:dyDescent="0.25">
      <c r="A30" s="11">
        <v>4100</v>
      </c>
      <c r="B30" s="10" t="s">
        <v>21</v>
      </c>
      <c r="C30" s="41">
        <v>959</v>
      </c>
      <c r="D30" s="41">
        <v>952</v>
      </c>
      <c r="E30" s="41">
        <v>955</v>
      </c>
      <c r="F30" s="41">
        <v>964</v>
      </c>
      <c r="G30" s="62">
        <f t="shared" si="0"/>
        <v>9</v>
      </c>
      <c r="H30" s="21">
        <f t="shared" si="1"/>
        <v>9.4240837696335511E-3</v>
      </c>
      <c r="K30" s="70">
        <v>4100</v>
      </c>
      <c r="L30" s="70">
        <v>4100</v>
      </c>
      <c r="M30" s="70">
        <v>964</v>
      </c>
      <c r="N30" s="82">
        <f t="shared" si="2"/>
        <v>0</v>
      </c>
      <c r="Q30" s="79"/>
      <c r="R30" s="57" t="s">
        <v>95</v>
      </c>
      <c r="S30" s="58"/>
    </row>
    <row r="31" spans="1:21" ht="15.75" x14ac:dyDescent="0.25">
      <c r="A31" s="2">
        <v>4200</v>
      </c>
      <c r="B31" s="1" t="s">
        <v>22</v>
      </c>
      <c r="C31" s="39">
        <v>3810</v>
      </c>
      <c r="D31" s="39">
        <v>3790</v>
      </c>
      <c r="E31" s="39">
        <v>3841</v>
      </c>
      <c r="F31" s="39">
        <v>3829</v>
      </c>
      <c r="G31" s="63">
        <f t="shared" si="0"/>
        <v>-12</v>
      </c>
      <c r="H31" s="22">
        <f t="shared" si="1"/>
        <v>-3.1241864097890648E-3</v>
      </c>
      <c r="K31" s="70">
        <v>4200</v>
      </c>
      <c r="L31" s="70">
        <v>4200</v>
      </c>
      <c r="M31" s="70">
        <v>3829</v>
      </c>
      <c r="N31" s="82">
        <f t="shared" si="2"/>
        <v>0</v>
      </c>
      <c r="Q31" s="79"/>
      <c r="R31" s="57" t="s">
        <v>96</v>
      </c>
      <c r="S31" s="58"/>
    </row>
    <row r="32" spans="1:21" ht="15.75" x14ac:dyDescent="0.25">
      <c r="A32" s="11">
        <v>4502</v>
      </c>
      <c r="B32" s="10" t="s">
        <v>23</v>
      </c>
      <c r="C32" s="41">
        <v>262</v>
      </c>
      <c r="D32" s="41">
        <v>236</v>
      </c>
      <c r="E32" s="41">
        <v>234</v>
      </c>
      <c r="F32" s="41">
        <v>235</v>
      </c>
      <c r="G32" s="62">
        <f t="shared" si="0"/>
        <v>1</v>
      </c>
      <c r="H32" s="21">
        <f t="shared" si="1"/>
        <v>4.2735042735042583E-3</v>
      </c>
      <c r="K32" s="70">
        <v>4502</v>
      </c>
      <c r="L32" s="70">
        <v>4502</v>
      </c>
      <c r="M32" s="70">
        <v>235</v>
      </c>
      <c r="N32" s="82">
        <f t="shared" si="2"/>
        <v>0</v>
      </c>
      <c r="Q32" s="79"/>
      <c r="R32" s="57" t="s">
        <v>97</v>
      </c>
      <c r="S32" s="58"/>
    </row>
    <row r="33" spans="1:19" ht="15.75" x14ac:dyDescent="0.25">
      <c r="A33" s="2">
        <v>4604</v>
      </c>
      <c r="B33" s="1" t="s">
        <v>24</v>
      </c>
      <c r="C33" s="39">
        <v>252</v>
      </c>
      <c r="D33" s="39">
        <v>269</v>
      </c>
      <c r="E33" s="39">
        <v>255</v>
      </c>
      <c r="F33" s="39">
        <v>266</v>
      </c>
      <c r="G33" s="63">
        <f t="shared" si="0"/>
        <v>11</v>
      </c>
      <c r="H33" s="22">
        <f t="shared" si="1"/>
        <v>4.3137254901960853E-2</v>
      </c>
      <c r="K33" s="70">
        <v>4604</v>
      </c>
      <c r="L33" s="70">
        <v>4604</v>
      </c>
      <c r="M33" s="70">
        <v>266</v>
      </c>
      <c r="N33" s="82">
        <f t="shared" si="2"/>
        <v>0</v>
      </c>
      <c r="Q33" s="79"/>
      <c r="R33" s="57" t="s">
        <v>98</v>
      </c>
      <c r="S33" s="58"/>
    </row>
    <row r="34" spans="1:19" ht="15.75" x14ac:dyDescent="0.25">
      <c r="A34" s="11">
        <v>4607</v>
      </c>
      <c r="B34" s="10" t="s">
        <v>25</v>
      </c>
      <c r="C34" s="41">
        <v>1020</v>
      </c>
      <c r="D34" s="41">
        <v>1065</v>
      </c>
      <c r="E34" s="41">
        <v>1131</v>
      </c>
      <c r="F34" s="41">
        <v>1159</v>
      </c>
      <c r="G34" s="62">
        <f t="shared" si="0"/>
        <v>28</v>
      </c>
      <c r="H34" s="21">
        <f t="shared" si="1"/>
        <v>2.4756852343059244E-2</v>
      </c>
      <c r="K34" s="70">
        <v>4607</v>
      </c>
      <c r="L34" s="70">
        <v>4607</v>
      </c>
      <c r="M34" s="70">
        <v>1159</v>
      </c>
      <c r="N34" s="82">
        <f t="shared" si="2"/>
        <v>0</v>
      </c>
      <c r="Q34" s="79"/>
      <c r="R34" s="57" t="s">
        <v>99</v>
      </c>
      <c r="S34" s="58"/>
    </row>
    <row r="35" spans="1:19" ht="15.75" x14ac:dyDescent="0.25">
      <c r="A35" s="2">
        <v>4803</v>
      </c>
      <c r="B35" s="1" t="s">
        <v>26</v>
      </c>
      <c r="C35" s="39">
        <v>209</v>
      </c>
      <c r="D35" s="39">
        <v>202</v>
      </c>
      <c r="E35" s="39">
        <v>213</v>
      </c>
      <c r="F35" s="39">
        <v>224</v>
      </c>
      <c r="G35" s="63">
        <f t="shared" si="0"/>
        <v>11</v>
      </c>
      <c r="H35" s="22">
        <f t="shared" si="1"/>
        <v>5.164319248826299E-2</v>
      </c>
      <c r="K35" s="70">
        <v>4803</v>
      </c>
      <c r="L35" s="70">
        <v>4803</v>
      </c>
      <c r="M35" s="70">
        <v>224</v>
      </c>
      <c r="N35" s="82">
        <f t="shared" si="2"/>
        <v>0</v>
      </c>
      <c r="Q35" s="79"/>
      <c r="R35" s="57" t="s">
        <v>100</v>
      </c>
      <c r="S35" s="58"/>
    </row>
    <row r="36" spans="1:19" ht="15.75" x14ac:dyDescent="0.25">
      <c r="A36" s="11">
        <v>4901</v>
      </c>
      <c r="B36" s="10" t="s">
        <v>27</v>
      </c>
      <c r="C36" s="41">
        <v>43</v>
      </c>
      <c r="D36" s="41">
        <v>40</v>
      </c>
      <c r="E36" s="41">
        <v>41</v>
      </c>
      <c r="F36" s="41">
        <v>41</v>
      </c>
      <c r="G36" s="62">
        <f t="shared" si="0"/>
        <v>0</v>
      </c>
      <c r="H36" s="21">
        <f t="shared" si="1"/>
        <v>0</v>
      </c>
      <c r="K36" s="70">
        <v>4901</v>
      </c>
      <c r="L36" s="70">
        <v>4901</v>
      </c>
      <c r="M36" s="70">
        <v>41</v>
      </c>
      <c r="N36" s="82">
        <f t="shared" si="2"/>
        <v>0</v>
      </c>
      <c r="Q36" s="79"/>
      <c r="R36" s="57" t="s">
        <v>101</v>
      </c>
      <c r="S36" s="58"/>
    </row>
    <row r="37" spans="1:19" ht="15.75" x14ac:dyDescent="0.25">
      <c r="A37" s="2">
        <v>4902</v>
      </c>
      <c r="B37" s="1" t="s">
        <v>28</v>
      </c>
      <c r="C37" s="39">
        <v>109</v>
      </c>
      <c r="D37" s="39">
        <v>110</v>
      </c>
      <c r="E37" s="39">
        <v>108</v>
      </c>
      <c r="F37" s="39">
        <v>107</v>
      </c>
      <c r="G37" s="63">
        <f t="shared" ref="G37:G64" si="3">F37-E37</f>
        <v>-1</v>
      </c>
      <c r="H37" s="22">
        <f t="shared" ref="H37:H64" si="4">F37/E37-1</f>
        <v>-9.2592592592593004E-3</v>
      </c>
      <c r="K37" s="70">
        <v>4902</v>
      </c>
      <c r="L37" s="70">
        <v>4902</v>
      </c>
      <c r="M37" s="70">
        <v>107</v>
      </c>
      <c r="N37" s="82">
        <f t="shared" si="2"/>
        <v>0</v>
      </c>
      <c r="Q37" s="79"/>
      <c r="R37" s="57" t="s">
        <v>140</v>
      </c>
      <c r="S37" s="58"/>
    </row>
    <row r="38" spans="1:19" ht="15.75" x14ac:dyDescent="0.25">
      <c r="A38" s="11">
        <v>4911</v>
      </c>
      <c r="B38" s="10" t="s">
        <v>29</v>
      </c>
      <c r="C38" s="41">
        <v>454</v>
      </c>
      <c r="D38" s="41">
        <v>435</v>
      </c>
      <c r="E38" s="41">
        <v>426</v>
      </c>
      <c r="F38" s="41">
        <v>424</v>
      </c>
      <c r="G38" s="62">
        <f t="shared" si="3"/>
        <v>-2</v>
      </c>
      <c r="H38" s="21">
        <f t="shared" si="4"/>
        <v>-4.6948356807511304E-3</v>
      </c>
      <c r="K38" s="70">
        <v>4911</v>
      </c>
      <c r="L38" s="70">
        <v>4911</v>
      </c>
      <c r="M38" s="70">
        <v>424</v>
      </c>
      <c r="N38" s="82">
        <f t="shared" si="2"/>
        <v>0</v>
      </c>
      <c r="Q38" s="79"/>
      <c r="R38" s="57" t="s">
        <v>102</v>
      </c>
      <c r="S38" s="58"/>
    </row>
    <row r="39" spans="1:19" ht="21.75" customHeight="1" x14ac:dyDescent="0.25">
      <c r="A39" s="3" t="s">
        <v>30</v>
      </c>
      <c r="B39" s="4"/>
      <c r="C39" s="40">
        <f>C40+C41+C42+C43+C44</f>
        <v>7327</v>
      </c>
      <c r="D39" s="40">
        <f>D40+D41+D42+D43+D44</f>
        <v>7412</v>
      </c>
      <c r="E39" s="40">
        <f>E40+E41+E42+E43+E44</f>
        <v>7424</v>
      </c>
      <c r="F39" s="40">
        <f>F40+F41+F42+F43+F44</f>
        <v>7394</v>
      </c>
      <c r="G39" s="72">
        <f>G40+G41+G42+G43+G44</f>
        <v>-30</v>
      </c>
      <c r="H39" s="71">
        <f>F39/E39-1</f>
        <v>-4.0409482758620996E-3</v>
      </c>
      <c r="M39" s="81">
        <f>SUM(M40:M44)</f>
        <v>7394</v>
      </c>
      <c r="N39" s="82">
        <f t="shared" si="2"/>
        <v>0</v>
      </c>
      <c r="R39" s="26"/>
      <c r="S39" s="58"/>
    </row>
    <row r="40" spans="1:19" ht="15.75" x14ac:dyDescent="0.25">
      <c r="A40" s="2">
        <v>5508</v>
      </c>
      <c r="B40" s="1" t="s">
        <v>31</v>
      </c>
      <c r="C40" s="39">
        <v>1210</v>
      </c>
      <c r="D40" s="39">
        <v>1219</v>
      </c>
      <c r="E40" s="39">
        <v>1230</v>
      </c>
      <c r="F40" s="39">
        <v>1238</v>
      </c>
      <c r="G40" s="63">
        <f t="shared" si="3"/>
        <v>8</v>
      </c>
      <c r="H40" s="22">
        <f t="shared" si="4"/>
        <v>6.5040650406504863E-3</v>
      </c>
      <c r="K40" s="70">
        <v>5508</v>
      </c>
      <c r="L40" s="70">
        <v>5508</v>
      </c>
      <c r="M40" s="70">
        <v>1238</v>
      </c>
      <c r="N40" s="82">
        <f t="shared" si="2"/>
        <v>0</v>
      </c>
      <c r="Q40" s="79"/>
      <c r="R40" s="57" t="s">
        <v>103</v>
      </c>
      <c r="S40" s="58"/>
    </row>
    <row r="41" spans="1:19" ht="15.75" x14ac:dyDescent="0.25">
      <c r="A41" s="11">
        <v>5613</v>
      </c>
      <c r="B41" s="10" t="s">
        <v>141</v>
      </c>
      <c r="C41" s="41">
        <v>1312</v>
      </c>
      <c r="D41" s="41">
        <v>1326</v>
      </c>
      <c r="E41" s="41">
        <v>1314</v>
      </c>
      <c r="F41" s="41">
        <v>1303</v>
      </c>
      <c r="G41" s="62">
        <f t="shared" si="3"/>
        <v>-11</v>
      </c>
      <c r="H41" s="21">
        <f t="shared" si="4"/>
        <v>-8.3713850837138226E-3</v>
      </c>
      <c r="K41" s="70">
        <v>5604</v>
      </c>
      <c r="L41" s="70">
        <v>5613</v>
      </c>
      <c r="M41" s="70">
        <v>1303</v>
      </c>
      <c r="N41" s="82">
        <f t="shared" si="2"/>
        <v>0</v>
      </c>
      <c r="P41" s="78"/>
      <c r="R41" s="57" t="s">
        <v>104</v>
      </c>
      <c r="S41" s="58"/>
    </row>
    <row r="42" spans="1:19" ht="15.75" x14ac:dyDescent="0.25">
      <c r="A42" s="2">
        <v>5609</v>
      </c>
      <c r="B42" s="1" t="s">
        <v>32</v>
      </c>
      <c r="C42" s="39">
        <v>473</v>
      </c>
      <c r="D42" s="39">
        <v>475</v>
      </c>
      <c r="E42" s="39">
        <v>484</v>
      </c>
      <c r="F42" s="39">
        <v>473</v>
      </c>
      <c r="G42" s="63">
        <f t="shared" si="3"/>
        <v>-11</v>
      </c>
      <c r="H42" s="22">
        <f t="shared" si="4"/>
        <v>-2.2727272727272707E-2</v>
      </c>
      <c r="K42" s="70">
        <v>5609</v>
      </c>
      <c r="L42" s="70">
        <v>5609</v>
      </c>
      <c r="M42" s="70">
        <v>473</v>
      </c>
      <c r="N42" s="82">
        <f t="shared" si="2"/>
        <v>0</v>
      </c>
      <c r="Q42" s="79"/>
      <c r="R42" s="57" t="s">
        <v>105</v>
      </c>
      <c r="S42" s="58"/>
    </row>
    <row r="43" spans="1:19" ht="15.75" x14ac:dyDescent="0.25">
      <c r="A43" s="11">
        <v>5611</v>
      </c>
      <c r="B43" s="10" t="s">
        <v>33</v>
      </c>
      <c r="C43" s="41">
        <v>90</v>
      </c>
      <c r="D43" s="41">
        <v>92</v>
      </c>
      <c r="E43" s="41">
        <v>90</v>
      </c>
      <c r="F43" s="41">
        <v>88</v>
      </c>
      <c r="G43" s="62">
        <f t="shared" si="3"/>
        <v>-2</v>
      </c>
      <c r="H43" s="21">
        <f t="shared" si="4"/>
        <v>-2.2222222222222254E-2</v>
      </c>
      <c r="K43" s="70">
        <v>5611</v>
      </c>
      <c r="L43" s="70">
        <v>5611</v>
      </c>
      <c r="M43" s="70">
        <v>88</v>
      </c>
      <c r="N43" s="82">
        <f t="shared" si="2"/>
        <v>0</v>
      </c>
      <c r="Q43" s="79"/>
      <c r="R43" s="57" t="s">
        <v>106</v>
      </c>
      <c r="S43" s="58"/>
    </row>
    <row r="44" spans="1:19" ht="15.75" x14ac:dyDescent="0.25">
      <c r="A44" s="2">
        <v>5716</v>
      </c>
      <c r="B44" s="1" t="s">
        <v>144</v>
      </c>
      <c r="C44" s="39">
        <v>4242</v>
      </c>
      <c r="D44" s="39">
        <v>4300</v>
      </c>
      <c r="E44" s="39">
        <v>4306</v>
      </c>
      <c r="F44" s="39">
        <v>4292</v>
      </c>
      <c r="G44" s="63">
        <f t="shared" si="3"/>
        <v>-14</v>
      </c>
      <c r="H44" s="22">
        <f t="shared" si="4"/>
        <v>-3.2512772875058493E-3</v>
      </c>
      <c r="K44" s="70">
        <v>5706</v>
      </c>
      <c r="L44" s="70">
        <v>5716</v>
      </c>
      <c r="M44" s="70">
        <v>4292</v>
      </c>
      <c r="N44" s="82">
        <f t="shared" si="2"/>
        <v>0</v>
      </c>
      <c r="Q44" s="79"/>
      <c r="R44" s="57" t="s">
        <v>107</v>
      </c>
      <c r="S44" s="58"/>
    </row>
    <row r="45" spans="1:19" ht="24" customHeight="1" x14ac:dyDescent="0.25">
      <c r="A45" s="3" t="s">
        <v>34</v>
      </c>
      <c r="B45" s="4"/>
      <c r="C45" s="40">
        <v>30596</v>
      </c>
      <c r="D45" s="40">
        <v>30632</v>
      </c>
      <c r="E45" s="40">
        <f>E46+E47+E48+E49+E50+E51+E52+E53+E54+E55+E56</f>
        <v>31118</v>
      </c>
      <c r="F45" s="40">
        <f>F46+F47+F48+F49+F50+F51+F52+F53+F54+F55+F56</f>
        <v>31444</v>
      </c>
      <c r="G45" s="61">
        <f>G46+G47+G48+G49+G50+G51+G52+G53+G54+G55+G56</f>
        <v>326</v>
      </c>
      <c r="H45" s="31">
        <f>F45/E45-1</f>
        <v>1.0476251687126403E-2</v>
      </c>
      <c r="M45" s="81">
        <f>SUM(M46:M56)</f>
        <v>31444</v>
      </c>
      <c r="N45" s="82">
        <f t="shared" si="2"/>
        <v>0</v>
      </c>
      <c r="R45" s="26"/>
      <c r="S45" s="58"/>
    </row>
    <row r="46" spans="1:19" ht="15.75" x14ac:dyDescent="0.25">
      <c r="A46" s="11">
        <v>6000</v>
      </c>
      <c r="B46" s="10" t="s">
        <v>69</v>
      </c>
      <c r="C46" s="41">
        <v>19024</v>
      </c>
      <c r="D46" s="41">
        <v>19217</v>
      </c>
      <c r="E46" s="41">
        <v>19583</v>
      </c>
      <c r="F46" s="41">
        <v>19711</v>
      </c>
      <c r="G46" s="62">
        <f>F46-E46</f>
        <v>128</v>
      </c>
      <c r="H46" s="21">
        <f t="shared" si="4"/>
        <v>6.5362814686207305E-3</v>
      </c>
      <c r="K46" s="70">
        <v>6000</v>
      </c>
      <c r="L46" s="70">
        <v>6000</v>
      </c>
      <c r="M46" s="70">
        <v>19711</v>
      </c>
      <c r="N46" s="82">
        <f t="shared" si="2"/>
        <v>0</v>
      </c>
      <c r="Q46" s="79"/>
      <c r="R46" s="57" t="s">
        <v>108</v>
      </c>
      <c r="S46" s="58"/>
    </row>
    <row r="47" spans="1:19" ht="15.75" x14ac:dyDescent="0.25">
      <c r="A47" s="2">
        <v>6100</v>
      </c>
      <c r="B47" s="1" t="s">
        <v>35</v>
      </c>
      <c r="C47" s="39">
        <v>3111</v>
      </c>
      <c r="D47" s="39">
        <v>3034</v>
      </c>
      <c r="E47" s="39">
        <v>3038</v>
      </c>
      <c r="F47" s="39">
        <v>3109</v>
      </c>
      <c r="G47" s="63">
        <f t="shared" si="3"/>
        <v>71</v>
      </c>
      <c r="H47" s="22">
        <f t="shared" si="4"/>
        <v>2.3370638578011915E-2</v>
      </c>
      <c r="K47" s="70">
        <v>6100</v>
      </c>
      <c r="L47" s="70">
        <v>6100</v>
      </c>
      <c r="M47" s="70">
        <v>3109</v>
      </c>
      <c r="N47" s="82">
        <f t="shared" si="2"/>
        <v>0</v>
      </c>
      <c r="Q47" s="79"/>
      <c r="R47" s="57" t="s">
        <v>109</v>
      </c>
      <c r="S47" s="58"/>
    </row>
    <row r="48" spans="1:19" ht="15.75" x14ac:dyDescent="0.25">
      <c r="A48" s="11">
        <v>6250</v>
      </c>
      <c r="B48" s="10" t="s">
        <v>36</v>
      </c>
      <c r="C48" s="41">
        <v>2007</v>
      </c>
      <c r="D48" s="41">
        <v>1987</v>
      </c>
      <c r="E48" s="41">
        <v>1971</v>
      </c>
      <c r="F48" s="41">
        <v>1972</v>
      </c>
      <c r="G48" s="62">
        <f t="shared" si="3"/>
        <v>1</v>
      </c>
      <c r="H48" s="21">
        <f t="shared" si="4"/>
        <v>5.0735667174017784E-4</v>
      </c>
      <c r="K48" s="70">
        <v>6250</v>
      </c>
      <c r="L48" s="70">
        <v>6250</v>
      </c>
      <c r="M48" s="70">
        <v>1972</v>
      </c>
      <c r="N48" s="82">
        <f t="shared" si="2"/>
        <v>0</v>
      </c>
      <c r="Q48" s="79"/>
      <c r="R48" s="57" t="s">
        <v>110</v>
      </c>
      <c r="S48" s="58"/>
    </row>
    <row r="49" spans="1:19" ht="15.75" x14ac:dyDescent="0.25">
      <c r="A49" s="2">
        <v>6400</v>
      </c>
      <c r="B49" s="1" t="s">
        <v>37</v>
      </c>
      <c r="C49" s="39">
        <v>1902</v>
      </c>
      <c r="D49" s="39">
        <v>1861</v>
      </c>
      <c r="E49" s="39">
        <v>1862</v>
      </c>
      <c r="F49" s="39">
        <v>1888</v>
      </c>
      <c r="G49" s="63">
        <f t="shared" si="3"/>
        <v>26</v>
      </c>
      <c r="H49" s="22">
        <f t="shared" si="4"/>
        <v>1.3963480128893702E-2</v>
      </c>
      <c r="K49" s="70">
        <v>6400</v>
      </c>
      <c r="L49" s="70">
        <v>6400</v>
      </c>
      <c r="M49" s="70">
        <v>1888</v>
      </c>
      <c r="N49" s="82">
        <f t="shared" si="2"/>
        <v>0</v>
      </c>
      <c r="Q49" s="79"/>
      <c r="R49" s="57" t="s">
        <v>111</v>
      </c>
      <c r="S49" s="58"/>
    </row>
    <row r="50" spans="1:19" ht="15.75" x14ac:dyDescent="0.25">
      <c r="A50" s="11">
        <v>6513</v>
      </c>
      <c r="B50" s="10" t="s">
        <v>38</v>
      </c>
      <c r="C50" s="41">
        <v>1079</v>
      </c>
      <c r="D50" s="41">
        <v>1095</v>
      </c>
      <c r="E50" s="41">
        <v>1120</v>
      </c>
      <c r="F50" s="41">
        <v>1135</v>
      </c>
      <c r="G50" s="62">
        <f t="shared" si="3"/>
        <v>15</v>
      </c>
      <c r="H50" s="21">
        <f t="shared" si="4"/>
        <v>1.3392857142857206E-2</v>
      </c>
      <c r="K50" s="70">
        <v>6513</v>
      </c>
      <c r="L50" s="70">
        <v>6513</v>
      </c>
      <c r="M50" s="70">
        <v>1135</v>
      </c>
      <c r="N50" s="82">
        <f t="shared" si="2"/>
        <v>0</v>
      </c>
      <c r="Q50" s="79"/>
      <c r="R50" s="57" t="s">
        <v>112</v>
      </c>
      <c r="S50" s="58"/>
    </row>
    <row r="51" spans="1:19" ht="15.75" x14ac:dyDescent="0.25">
      <c r="A51" s="2">
        <v>6515</v>
      </c>
      <c r="B51" s="1" t="s">
        <v>39</v>
      </c>
      <c r="C51" s="39">
        <v>621</v>
      </c>
      <c r="D51" s="39">
        <v>648</v>
      </c>
      <c r="E51" s="39">
        <v>704</v>
      </c>
      <c r="F51" s="39">
        <v>741</v>
      </c>
      <c r="G51" s="63">
        <f t="shared" si="3"/>
        <v>37</v>
      </c>
      <c r="H51" s="22">
        <f t="shared" si="4"/>
        <v>5.2556818181818121E-2</v>
      </c>
      <c r="K51" s="70">
        <v>6515</v>
      </c>
      <c r="L51" s="70">
        <v>6515</v>
      </c>
      <c r="M51" s="70">
        <v>741</v>
      </c>
      <c r="N51" s="82">
        <f t="shared" si="2"/>
        <v>0</v>
      </c>
      <c r="Q51" s="79"/>
      <c r="R51" s="57" t="s">
        <v>113</v>
      </c>
      <c r="S51" s="58"/>
    </row>
    <row r="52" spans="1:19" ht="15.75" x14ac:dyDescent="0.25">
      <c r="A52" s="11">
        <v>6601</v>
      </c>
      <c r="B52" s="10" t="s">
        <v>40</v>
      </c>
      <c r="C52" s="41">
        <v>482</v>
      </c>
      <c r="D52" s="41">
        <v>436</v>
      </c>
      <c r="E52" s="41">
        <v>457</v>
      </c>
      <c r="F52" s="41">
        <v>475</v>
      </c>
      <c r="G52" s="62">
        <f t="shared" si="3"/>
        <v>18</v>
      </c>
      <c r="H52" s="21">
        <f t="shared" si="4"/>
        <v>3.938730853391692E-2</v>
      </c>
      <c r="K52" s="70">
        <v>6601</v>
      </c>
      <c r="L52" s="70">
        <v>6601</v>
      </c>
      <c r="M52" s="70">
        <v>475</v>
      </c>
      <c r="N52" s="82">
        <f t="shared" si="2"/>
        <v>0</v>
      </c>
      <c r="Q52" s="79"/>
      <c r="R52" s="57" t="s">
        <v>114</v>
      </c>
      <c r="S52" s="58"/>
    </row>
    <row r="53" spans="1:19" ht="15.75" x14ac:dyDescent="0.25">
      <c r="A53" s="2">
        <v>6602</v>
      </c>
      <c r="B53" s="1" t="s">
        <v>41</v>
      </c>
      <c r="C53" s="39">
        <v>370</v>
      </c>
      <c r="D53" s="39">
        <v>371</v>
      </c>
      <c r="E53" s="39">
        <v>369</v>
      </c>
      <c r="F53" s="39">
        <v>373</v>
      </c>
      <c r="G53" s="63">
        <f t="shared" si="3"/>
        <v>4</v>
      </c>
      <c r="H53" s="22">
        <f t="shared" si="4"/>
        <v>1.084010840108407E-2</v>
      </c>
      <c r="K53" s="70">
        <v>6602</v>
      </c>
      <c r="L53" s="70">
        <v>6602</v>
      </c>
      <c r="M53" s="70">
        <v>373</v>
      </c>
      <c r="N53" s="82">
        <f t="shared" si="2"/>
        <v>0</v>
      </c>
      <c r="Q53" s="79"/>
      <c r="R53" s="57" t="s">
        <v>115</v>
      </c>
      <c r="S53" s="58"/>
    </row>
    <row r="54" spans="1:19" ht="15.75" x14ac:dyDescent="0.25">
      <c r="A54" s="11">
        <v>6611</v>
      </c>
      <c r="B54" s="10" t="s">
        <v>42</v>
      </c>
      <c r="C54" s="41">
        <v>54</v>
      </c>
      <c r="D54" s="41">
        <v>56</v>
      </c>
      <c r="E54" s="41">
        <v>61</v>
      </c>
      <c r="F54" s="41">
        <v>59</v>
      </c>
      <c r="G54" s="62">
        <f t="shared" si="3"/>
        <v>-2</v>
      </c>
      <c r="H54" s="21">
        <f t="shared" si="4"/>
        <v>-3.2786885245901676E-2</v>
      </c>
      <c r="K54" s="70">
        <v>6611</v>
      </c>
      <c r="L54" s="70">
        <v>6611</v>
      </c>
      <c r="M54" s="70">
        <v>59</v>
      </c>
      <c r="N54" s="82">
        <f t="shared" si="2"/>
        <v>0</v>
      </c>
      <c r="Q54" s="79"/>
      <c r="R54" s="57" t="s">
        <v>116</v>
      </c>
      <c r="S54" s="58"/>
    </row>
    <row r="55" spans="1:19" ht="15.75" x14ac:dyDescent="0.25">
      <c r="A55" s="2">
        <v>6613</v>
      </c>
      <c r="B55" s="1" t="s">
        <v>142</v>
      </c>
      <c r="C55" s="39">
        <v>1371</v>
      </c>
      <c r="D55" s="39">
        <v>1329</v>
      </c>
      <c r="E55" s="39">
        <v>1349</v>
      </c>
      <c r="F55" s="39">
        <v>1386</v>
      </c>
      <c r="G55" s="63">
        <f t="shared" si="3"/>
        <v>37</v>
      </c>
      <c r="H55" s="22">
        <f t="shared" si="4"/>
        <v>2.742772424017792E-2</v>
      </c>
      <c r="K55" s="70">
        <v>6612</v>
      </c>
      <c r="L55" s="70">
        <v>6613</v>
      </c>
      <c r="M55" s="70">
        <v>1386</v>
      </c>
      <c r="N55" s="82">
        <f t="shared" si="2"/>
        <v>0</v>
      </c>
      <c r="Q55" s="79"/>
      <c r="R55" s="57" t="s">
        <v>117</v>
      </c>
      <c r="S55" s="58"/>
    </row>
    <row r="56" spans="1:19" ht="15.75" x14ac:dyDescent="0.25">
      <c r="A56" s="11">
        <v>6710</v>
      </c>
      <c r="B56" s="10" t="s">
        <v>143</v>
      </c>
      <c r="C56" s="41">
        <v>575</v>
      </c>
      <c r="D56" s="41">
        <v>598</v>
      </c>
      <c r="E56" s="41">
        <v>604</v>
      </c>
      <c r="F56" s="41">
        <v>595</v>
      </c>
      <c r="G56" s="62">
        <f t="shared" si="3"/>
        <v>-9</v>
      </c>
      <c r="H56" s="21">
        <f t="shared" si="4"/>
        <v>-1.490066225165565E-2</v>
      </c>
      <c r="K56" s="70">
        <v>6709</v>
      </c>
      <c r="L56" s="70">
        <v>6710</v>
      </c>
      <c r="M56" s="70">
        <v>595</v>
      </c>
      <c r="N56" s="82">
        <f t="shared" si="2"/>
        <v>0</v>
      </c>
      <c r="Q56" s="79"/>
      <c r="R56" s="57" t="s">
        <v>118</v>
      </c>
      <c r="S56" s="58"/>
    </row>
    <row r="57" spans="1:19" ht="19.5" customHeight="1" x14ac:dyDescent="0.25">
      <c r="A57" s="3" t="s">
        <v>43</v>
      </c>
      <c r="B57" s="4"/>
      <c r="C57" s="40">
        <v>10740</v>
      </c>
      <c r="D57" s="40">
        <v>10849</v>
      </c>
      <c r="E57" s="40">
        <f>E58+E59+E60+E61</f>
        <v>11014</v>
      </c>
      <c r="F57" s="40">
        <f>F58+F59+F60+F61</f>
        <v>11103</v>
      </c>
      <c r="G57" s="64">
        <f t="shared" si="3"/>
        <v>89</v>
      </c>
      <c r="H57" s="29">
        <f t="shared" si="4"/>
        <v>8.0806246595241937E-3</v>
      </c>
      <c r="M57" s="81">
        <f>SUM(M58:M61)</f>
        <v>11103</v>
      </c>
      <c r="N57" s="82">
        <f t="shared" si="2"/>
        <v>0</v>
      </c>
      <c r="R57" s="26"/>
      <c r="S57" s="58"/>
    </row>
    <row r="58" spans="1:19" ht="15.75" x14ac:dyDescent="0.25">
      <c r="A58" s="11">
        <v>7300</v>
      </c>
      <c r="B58" s="10" t="s">
        <v>44</v>
      </c>
      <c r="C58" s="41">
        <v>5073</v>
      </c>
      <c r="D58" s="41">
        <v>5088</v>
      </c>
      <c r="E58" s="41">
        <v>5187</v>
      </c>
      <c r="F58" s="41">
        <v>5208</v>
      </c>
      <c r="G58" s="62">
        <f t="shared" si="3"/>
        <v>21</v>
      </c>
      <c r="H58" s="21">
        <f t="shared" si="4"/>
        <v>4.0485829959513442E-3</v>
      </c>
      <c r="K58" s="70">
        <v>7300</v>
      </c>
      <c r="L58" s="70">
        <v>7300</v>
      </c>
      <c r="M58" s="70">
        <v>5208</v>
      </c>
      <c r="N58" s="82">
        <f t="shared" si="2"/>
        <v>0</v>
      </c>
      <c r="Q58" s="79"/>
      <c r="R58" s="57" t="s">
        <v>119</v>
      </c>
      <c r="S58" s="58"/>
    </row>
    <row r="59" spans="1:19" ht="15.75" x14ac:dyDescent="0.25">
      <c r="A59" s="2">
        <v>7400</v>
      </c>
      <c r="B59" s="1" t="s">
        <v>71</v>
      </c>
      <c r="C59" s="39">
        <v>4925</v>
      </c>
      <c r="D59" s="39">
        <v>5005</v>
      </c>
      <c r="E59" s="39">
        <v>5059</v>
      </c>
      <c r="F59" s="39">
        <v>5127</v>
      </c>
      <c r="G59" s="63">
        <f t="shared" si="3"/>
        <v>68</v>
      </c>
      <c r="H59" s="22">
        <f t="shared" si="4"/>
        <v>1.3441391579363415E-2</v>
      </c>
      <c r="K59" s="70">
        <v>7400</v>
      </c>
      <c r="L59" s="70">
        <v>7400</v>
      </c>
      <c r="M59" s="70">
        <v>5127</v>
      </c>
      <c r="N59" s="82">
        <f t="shared" si="2"/>
        <v>0</v>
      </c>
      <c r="Q59" s="79"/>
      <c r="R59" s="57" t="s">
        <v>120</v>
      </c>
      <c r="S59" s="58"/>
    </row>
    <row r="60" spans="1:19" ht="15.75" x14ac:dyDescent="0.25">
      <c r="A60" s="11">
        <v>7502</v>
      </c>
      <c r="B60" s="10" t="s">
        <v>45</v>
      </c>
      <c r="C60" s="41">
        <v>656</v>
      </c>
      <c r="D60" s="41">
        <v>658</v>
      </c>
      <c r="E60" s="41">
        <v>668</v>
      </c>
      <c r="F60" s="41">
        <v>668</v>
      </c>
      <c r="G60" s="62">
        <f t="shared" si="3"/>
        <v>0</v>
      </c>
      <c r="H60" s="21">
        <f t="shared" si="4"/>
        <v>0</v>
      </c>
      <c r="K60" s="70">
        <v>7502</v>
      </c>
      <c r="L60" s="70">
        <v>7502</v>
      </c>
      <c r="M60" s="70">
        <v>668</v>
      </c>
      <c r="N60" s="82">
        <f t="shared" si="2"/>
        <v>0</v>
      </c>
      <c r="Q60" s="79"/>
      <c r="R60" s="57" t="s">
        <v>121</v>
      </c>
      <c r="S60" s="58"/>
    </row>
    <row r="61" spans="1:19" ht="15.75" x14ac:dyDescent="0.25">
      <c r="A61" s="2">
        <v>7505</v>
      </c>
      <c r="B61" s="1" t="s">
        <v>46</v>
      </c>
      <c r="C61" s="39">
        <v>86</v>
      </c>
      <c r="D61" s="39">
        <v>98</v>
      </c>
      <c r="E61" s="39">
        <v>100</v>
      </c>
      <c r="F61" s="39">
        <v>100</v>
      </c>
      <c r="G61" s="63">
        <f t="shared" si="3"/>
        <v>0</v>
      </c>
      <c r="H61" s="22">
        <f t="shared" si="4"/>
        <v>0</v>
      </c>
      <c r="K61" s="70">
        <v>7505</v>
      </c>
      <c r="L61" s="70">
        <v>7505</v>
      </c>
      <c r="M61" s="70">
        <v>100</v>
      </c>
      <c r="N61" s="82">
        <f t="shared" si="2"/>
        <v>0</v>
      </c>
      <c r="Q61" s="79"/>
      <c r="R61" s="57" t="s">
        <v>122</v>
      </c>
      <c r="S61" s="58"/>
    </row>
    <row r="62" spans="1:19" ht="20.25" customHeight="1" x14ac:dyDescent="0.25">
      <c r="A62" s="8" t="s">
        <v>48</v>
      </c>
      <c r="B62" s="24"/>
      <c r="C62" s="44">
        <v>30829</v>
      </c>
      <c r="D62" s="44">
        <v>31358</v>
      </c>
      <c r="E62" s="44">
        <f>E63+E64+E65+E66+E67+E68+E69+E70+E71+E72+E73+E74+E75+E76+E77</f>
        <v>32380</v>
      </c>
      <c r="F62" s="44">
        <f>F63+F64+F65+F66+F67+F68+F69+F70+F71+F72+F73+F74+F75+F76+F77</f>
        <v>33061</v>
      </c>
      <c r="G62" s="65">
        <f t="shared" si="3"/>
        <v>681</v>
      </c>
      <c r="H62" s="30">
        <f t="shared" si="4"/>
        <v>2.1031500926497859E-2</v>
      </c>
      <c r="M62" s="81">
        <f>SUM(M63:M77)</f>
        <v>33061</v>
      </c>
      <c r="N62" s="82">
        <f t="shared" si="2"/>
        <v>0</v>
      </c>
      <c r="R62" s="26"/>
      <c r="S62" s="58"/>
    </row>
    <row r="63" spans="1:19" ht="15.75" x14ac:dyDescent="0.25">
      <c r="A63" s="2">
        <v>8000</v>
      </c>
      <c r="B63" s="1" t="s">
        <v>49</v>
      </c>
      <c r="C63" s="39">
        <v>4358</v>
      </c>
      <c r="D63" s="39">
        <v>4330</v>
      </c>
      <c r="E63" s="39">
        <v>4416</v>
      </c>
      <c r="F63" s="39">
        <v>4458</v>
      </c>
      <c r="G63" s="63">
        <f t="shared" si="3"/>
        <v>42</v>
      </c>
      <c r="H63" s="23">
        <f t="shared" si="4"/>
        <v>9.5108695652172948E-3</v>
      </c>
      <c r="K63" s="70">
        <v>8000</v>
      </c>
      <c r="L63" s="70">
        <v>8000</v>
      </c>
      <c r="M63" s="70">
        <v>4458</v>
      </c>
      <c r="N63" s="82">
        <f t="shared" si="2"/>
        <v>0</v>
      </c>
      <c r="Q63" s="79"/>
      <c r="R63" s="57" t="s">
        <v>123</v>
      </c>
      <c r="S63" s="58"/>
    </row>
    <row r="64" spans="1:19" ht="15.75" x14ac:dyDescent="0.25">
      <c r="A64" s="11">
        <v>8200</v>
      </c>
      <c r="B64" s="10" t="s">
        <v>50</v>
      </c>
      <c r="C64" s="41">
        <v>10055</v>
      </c>
      <c r="D64" s="41">
        <v>10425</v>
      </c>
      <c r="E64" s="41">
        <v>10794</v>
      </c>
      <c r="F64" s="41">
        <v>11006</v>
      </c>
      <c r="G64" s="62">
        <f t="shared" si="3"/>
        <v>212</v>
      </c>
      <c r="H64" s="21">
        <f t="shared" si="4"/>
        <v>1.9640541041319182E-2</v>
      </c>
      <c r="K64" s="70">
        <v>8200</v>
      </c>
      <c r="L64" s="70">
        <v>8200</v>
      </c>
      <c r="M64" s="70">
        <v>11006</v>
      </c>
      <c r="N64" s="82">
        <f t="shared" si="2"/>
        <v>0</v>
      </c>
      <c r="Q64" s="79"/>
      <c r="R64" s="57" t="s">
        <v>124</v>
      </c>
      <c r="S64" s="58"/>
    </row>
    <row r="65" spans="1:19" ht="15.75" x14ac:dyDescent="0.25">
      <c r="A65" s="32">
        <v>8401</v>
      </c>
      <c r="B65" s="1" t="s">
        <v>47</v>
      </c>
      <c r="C65" s="39">
        <v>2435</v>
      </c>
      <c r="D65" s="39">
        <v>2396</v>
      </c>
      <c r="E65" s="39">
        <v>2450</v>
      </c>
      <c r="F65" s="39">
        <v>2490</v>
      </c>
      <c r="G65" s="63">
        <f t="shared" ref="G65:G77" si="5">F65-E65</f>
        <v>40</v>
      </c>
      <c r="H65" s="34">
        <f t="shared" ref="H65:H77" si="6">F65/E65-1</f>
        <v>1.6326530612244872E-2</v>
      </c>
      <c r="K65" s="70">
        <v>8401</v>
      </c>
      <c r="L65" s="70">
        <v>8401</v>
      </c>
      <c r="M65" s="70">
        <v>2490</v>
      </c>
      <c r="N65" s="82">
        <f t="shared" si="2"/>
        <v>0</v>
      </c>
      <c r="Q65" s="79"/>
      <c r="R65" s="57" t="s">
        <v>125</v>
      </c>
      <c r="S65" s="58"/>
    </row>
    <row r="66" spans="1:19" ht="15.75" x14ac:dyDescent="0.25">
      <c r="A66" s="11">
        <v>8508</v>
      </c>
      <c r="B66" s="10" t="s">
        <v>51</v>
      </c>
      <c r="C66" s="41">
        <v>717</v>
      </c>
      <c r="D66" s="41">
        <v>764</v>
      </c>
      <c r="E66" s="41">
        <v>808</v>
      </c>
      <c r="F66" s="41">
        <v>850</v>
      </c>
      <c r="G66" s="62">
        <f t="shared" si="5"/>
        <v>42</v>
      </c>
      <c r="H66" s="21">
        <f t="shared" si="6"/>
        <v>5.1980198019802026E-2</v>
      </c>
      <c r="K66" s="70">
        <v>8508</v>
      </c>
      <c r="L66" s="70">
        <v>8508</v>
      </c>
      <c r="M66" s="70">
        <v>850</v>
      </c>
      <c r="N66" s="82">
        <f t="shared" si="2"/>
        <v>0</v>
      </c>
      <c r="Q66" s="79"/>
      <c r="R66" s="57" t="s">
        <v>126</v>
      </c>
      <c r="S66" s="58"/>
    </row>
    <row r="67" spans="1:19" ht="15.75" x14ac:dyDescent="0.25">
      <c r="A67" s="32">
        <v>8509</v>
      </c>
      <c r="B67" s="33" t="s">
        <v>52</v>
      </c>
      <c r="C67" s="45">
        <v>626</v>
      </c>
      <c r="D67" s="45">
        <v>629</v>
      </c>
      <c r="E67" s="45">
        <v>647</v>
      </c>
      <c r="F67" s="45">
        <v>666</v>
      </c>
      <c r="G67" s="66">
        <f t="shared" si="5"/>
        <v>19</v>
      </c>
      <c r="H67" s="34">
        <f t="shared" si="6"/>
        <v>2.9366306027820643E-2</v>
      </c>
      <c r="K67" s="70">
        <v>8509</v>
      </c>
      <c r="L67" s="70">
        <v>8509</v>
      </c>
      <c r="M67" s="70">
        <v>666</v>
      </c>
      <c r="N67" s="82">
        <f t="shared" si="2"/>
        <v>0</v>
      </c>
      <c r="Q67" s="79"/>
      <c r="R67" s="57" t="s">
        <v>127</v>
      </c>
      <c r="S67" s="58"/>
    </row>
    <row r="68" spans="1:19" ht="15.75" x14ac:dyDescent="0.25">
      <c r="A68" s="11">
        <v>8610</v>
      </c>
      <c r="B68" s="10" t="s">
        <v>53</v>
      </c>
      <c r="C68" s="41">
        <v>251</v>
      </c>
      <c r="D68" s="41">
        <v>274</v>
      </c>
      <c r="E68" s="41">
        <v>261</v>
      </c>
      <c r="F68" s="41">
        <v>265</v>
      </c>
      <c r="G68" s="62">
        <f t="shared" si="5"/>
        <v>4</v>
      </c>
      <c r="H68" s="21">
        <f t="shared" si="6"/>
        <v>1.5325670498084198E-2</v>
      </c>
      <c r="K68" s="70">
        <v>8610</v>
      </c>
      <c r="L68" s="70">
        <v>8610</v>
      </c>
      <c r="M68" s="70">
        <v>265</v>
      </c>
      <c r="N68" s="82">
        <f t="shared" si="2"/>
        <v>0</v>
      </c>
      <c r="Q68" s="79"/>
      <c r="R68" s="57" t="s">
        <v>128</v>
      </c>
      <c r="S68" s="58"/>
    </row>
    <row r="69" spans="1:19" ht="15.75" x14ac:dyDescent="0.25">
      <c r="A69" s="32">
        <v>8613</v>
      </c>
      <c r="B69" s="33" t="s">
        <v>54</v>
      </c>
      <c r="C69" s="45">
        <v>1960</v>
      </c>
      <c r="D69" s="45">
        <v>1938</v>
      </c>
      <c r="E69" s="45">
        <v>1977</v>
      </c>
      <c r="F69" s="45">
        <v>1995</v>
      </c>
      <c r="G69" s="66">
        <f t="shared" si="5"/>
        <v>18</v>
      </c>
      <c r="H69" s="34">
        <f t="shared" si="6"/>
        <v>9.1047040971168336E-3</v>
      </c>
      <c r="K69" s="70">
        <v>8613</v>
      </c>
      <c r="L69" s="70">
        <v>8613</v>
      </c>
      <c r="M69" s="70">
        <v>1995</v>
      </c>
      <c r="N69" s="82">
        <f t="shared" si="2"/>
        <v>0</v>
      </c>
      <c r="Q69" s="79"/>
      <c r="R69" s="57" t="s">
        <v>129</v>
      </c>
      <c r="S69" s="58"/>
    </row>
    <row r="70" spans="1:19" ht="15.75" x14ac:dyDescent="0.25">
      <c r="A70" s="11">
        <v>8614</v>
      </c>
      <c r="B70" s="10" t="s">
        <v>55</v>
      </c>
      <c r="C70" s="41">
        <v>1684</v>
      </c>
      <c r="D70" s="41">
        <v>1744</v>
      </c>
      <c r="E70" s="41">
        <v>1806</v>
      </c>
      <c r="F70" s="41">
        <v>1846</v>
      </c>
      <c r="G70" s="62">
        <f t="shared" si="5"/>
        <v>40</v>
      </c>
      <c r="H70" s="21">
        <f t="shared" si="6"/>
        <v>2.2148394241417568E-2</v>
      </c>
      <c r="K70" s="70">
        <v>8614</v>
      </c>
      <c r="L70" s="70">
        <v>8614</v>
      </c>
      <c r="M70" s="70">
        <v>1846</v>
      </c>
      <c r="N70" s="82">
        <f t="shared" si="2"/>
        <v>0</v>
      </c>
      <c r="Q70" s="79"/>
      <c r="R70" s="57" t="s">
        <v>130</v>
      </c>
      <c r="S70" s="58"/>
    </row>
    <row r="71" spans="1:19" ht="15.75" x14ac:dyDescent="0.25">
      <c r="A71" s="32">
        <v>8710</v>
      </c>
      <c r="B71" s="33" t="s">
        <v>56</v>
      </c>
      <c r="C71" s="45">
        <v>817</v>
      </c>
      <c r="D71" s="45">
        <v>823</v>
      </c>
      <c r="E71" s="45">
        <v>828</v>
      </c>
      <c r="F71" s="45">
        <v>846</v>
      </c>
      <c r="G71" s="66">
        <f t="shared" si="5"/>
        <v>18</v>
      </c>
      <c r="H71" s="34">
        <f t="shared" si="6"/>
        <v>2.1739130434782705E-2</v>
      </c>
      <c r="K71" s="70">
        <v>8710</v>
      </c>
      <c r="L71" s="70">
        <v>8710</v>
      </c>
      <c r="M71" s="70">
        <v>846</v>
      </c>
      <c r="N71" s="82">
        <f t="shared" ref="N71:N77" si="7">M71-F71</f>
        <v>0</v>
      </c>
      <c r="Q71" s="79"/>
      <c r="R71" s="57" t="s">
        <v>131</v>
      </c>
      <c r="S71" s="58"/>
    </row>
    <row r="72" spans="1:19" ht="15.75" x14ac:dyDescent="0.25">
      <c r="A72" s="11">
        <v>8716</v>
      </c>
      <c r="B72" s="10" t="s">
        <v>57</v>
      </c>
      <c r="C72" s="41">
        <v>2697</v>
      </c>
      <c r="D72" s="41">
        <v>2771</v>
      </c>
      <c r="E72" s="41">
        <v>2980</v>
      </c>
      <c r="F72" s="41">
        <v>3090</v>
      </c>
      <c r="G72" s="62">
        <f t="shared" si="5"/>
        <v>110</v>
      </c>
      <c r="H72" s="21">
        <f t="shared" si="6"/>
        <v>3.691275167785224E-2</v>
      </c>
      <c r="K72" s="70">
        <v>8716</v>
      </c>
      <c r="L72" s="70">
        <v>8716</v>
      </c>
      <c r="M72" s="70">
        <v>3090</v>
      </c>
      <c r="N72" s="82">
        <f t="shared" si="7"/>
        <v>0</v>
      </c>
      <c r="Q72" s="79"/>
      <c r="R72" s="57" t="s">
        <v>132</v>
      </c>
      <c r="S72" s="58"/>
    </row>
    <row r="73" spans="1:19" ht="15.75" x14ac:dyDescent="0.25">
      <c r="A73" s="32">
        <v>8717</v>
      </c>
      <c r="B73" s="33" t="s">
        <v>58</v>
      </c>
      <c r="C73" s="45">
        <v>2273</v>
      </c>
      <c r="D73" s="45">
        <v>2323</v>
      </c>
      <c r="E73" s="45">
        <v>2465</v>
      </c>
      <c r="F73" s="45">
        <v>2505</v>
      </c>
      <c r="G73" s="66">
        <f t="shared" si="5"/>
        <v>40</v>
      </c>
      <c r="H73" s="34">
        <f t="shared" si="6"/>
        <v>1.6227180527383478E-2</v>
      </c>
      <c r="K73" s="70">
        <v>8717</v>
      </c>
      <c r="L73" s="70">
        <v>8717</v>
      </c>
      <c r="M73" s="70">
        <v>2505</v>
      </c>
      <c r="N73" s="82">
        <f t="shared" si="7"/>
        <v>0</v>
      </c>
      <c r="Q73" s="79"/>
      <c r="R73" s="57" t="s">
        <v>133</v>
      </c>
      <c r="S73" s="58"/>
    </row>
    <row r="74" spans="1:19" ht="15.75" x14ac:dyDescent="0.25">
      <c r="A74" s="13">
        <v>8719</v>
      </c>
      <c r="B74" s="14" t="s">
        <v>59</v>
      </c>
      <c r="C74" s="41">
        <v>494</v>
      </c>
      <c r="D74" s="41">
        <v>497</v>
      </c>
      <c r="E74" s="46">
        <v>530</v>
      </c>
      <c r="F74" s="46">
        <v>533</v>
      </c>
      <c r="G74" s="62">
        <f t="shared" si="5"/>
        <v>3</v>
      </c>
      <c r="H74" s="21">
        <f t="shared" si="6"/>
        <v>5.6603773584906758E-3</v>
      </c>
      <c r="K74" s="70">
        <v>8719</v>
      </c>
      <c r="L74" s="70">
        <v>8719</v>
      </c>
      <c r="M74" s="70">
        <v>533</v>
      </c>
      <c r="N74" s="82">
        <f t="shared" si="7"/>
        <v>0</v>
      </c>
      <c r="Q74" s="79"/>
      <c r="R74" s="57" t="s">
        <v>134</v>
      </c>
      <c r="S74" s="58"/>
    </row>
    <row r="75" spans="1:19" ht="15.75" x14ac:dyDescent="0.25">
      <c r="A75" s="35">
        <v>8720</v>
      </c>
      <c r="B75" s="36" t="s">
        <v>60</v>
      </c>
      <c r="C75" s="45">
        <v>611</v>
      </c>
      <c r="D75" s="45">
        <v>587</v>
      </c>
      <c r="E75" s="47">
        <v>565</v>
      </c>
      <c r="F75" s="47">
        <v>580</v>
      </c>
      <c r="G75" s="66">
        <f t="shared" si="5"/>
        <v>15</v>
      </c>
      <c r="H75" s="34">
        <f t="shared" si="6"/>
        <v>2.6548672566371723E-2</v>
      </c>
      <c r="K75" s="70">
        <v>8720</v>
      </c>
      <c r="L75" s="70">
        <v>8720</v>
      </c>
      <c r="M75" s="70">
        <v>580</v>
      </c>
      <c r="N75" s="82">
        <f t="shared" si="7"/>
        <v>0</v>
      </c>
      <c r="Q75" s="79"/>
      <c r="R75" s="57" t="s">
        <v>135</v>
      </c>
      <c r="S75" s="58"/>
    </row>
    <row r="76" spans="1:19" ht="15.75" x14ac:dyDescent="0.25">
      <c r="A76" s="13">
        <v>8721</v>
      </c>
      <c r="B76" s="14" t="s">
        <v>61</v>
      </c>
      <c r="C76" s="41">
        <v>1162</v>
      </c>
      <c r="D76" s="41">
        <v>1160</v>
      </c>
      <c r="E76" s="46">
        <v>1156</v>
      </c>
      <c r="F76" s="46">
        <v>1228</v>
      </c>
      <c r="G76" s="62">
        <f t="shared" si="5"/>
        <v>72</v>
      </c>
      <c r="H76" s="21">
        <f t="shared" si="6"/>
        <v>6.2283737024221519E-2</v>
      </c>
      <c r="K76" s="70">
        <v>8721</v>
      </c>
      <c r="L76" s="70">
        <v>8721</v>
      </c>
      <c r="M76" s="70">
        <v>1228</v>
      </c>
      <c r="N76" s="82">
        <f t="shared" si="7"/>
        <v>0</v>
      </c>
      <c r="Q76" s="79"/>
      <c r="R76" s="57" t="s">
        <v>136</v>
      </c>
      <c r="S76" s="58"/>
    </row>
    <row r="77" spans="1:19" ht="15.75" x14ac:dyDescent="0.25">
      <c r="A77" s="35">
        <v>8722</v>
      </c>
      <c r="B77" s="36" t="s">
        <v>62</v>
      </c>
      <c r="C77" s="45">
        <v>689</v>
      </c>
      <c r="D77" s="45">
        <v>697</v>
      </c>
      <c r="E77" s="47">
        <v>697</v>
      </c>
      <c r="F77" s="47">
        <v>703</v>
      </c>
      <c r="G77" s="66">
        <f t="shared" si="5"/>
        <v>6</v>
      </c>
      <c r="H77" s="34">
        <f t="shared" si="6"/>
        <v>8.6083213773313627E-3</v>
      </c>
      <c r="K77" s="70">
        <v>8722</v>
      </c>
      <c r="L77" s="70">
        <v>8722</v>
      </c>
      <c r="M77" s="70">
        <v>703</v>
      </c>
      <c r="N77" s="82">
        <f t="shared" si="7"/>
        <v>0</v>
      </c>
      <c r="Q77" s="79"/>
      <c r="R77" s="57" t="s">
        <v>138</v>
      </c>
      <c r="S77" s="58"/>
    </row>
    <row r="78" spans="1:19" ht="8.25" customHeight="1" x14ac:dyDescent="0.25">
      <c r="A78" s="2"/>
      <c r="B78" s="1"/>
      <c r="C78" s="39"/>
      <c r="D78" s="39"/>
      <c r="E78" s="39"/>
      <c r="F78" s="39"/>
      <c r="G78" s="67"/>
      <c r="H78" s="18"/>
      <c r="J78" s="38"/>
      <c r="L78" s="83"/>
      <c r="R78" s="26"/>
    </row>
    <row r="79" spans="1:19" ht="16.5" thickBot="1" x14ac:dyDescent="0.3">
      <c r="A79" s="15" t="s">
        <v>63</v>
      </c>
      <c r="B79" s="16"/>
      <c r="C79" s="48">
        <f>C62+C57+C45+C39+C29+C19+C14+C6</f>
        <v>364128</v>
      </c>
      <c r="D79" s="48">
        <f>D62+D57+D45+D39+D29+D19+D14+D6</f>
        <v>368609</v>
      </c>
      <c r="E79" s="48">
        <f>E62+E57+E45+E39+E29+E19+E14+E6</f>
        <v>374737</v>
      </c>
      <c r="F79" s="48">
        <f>F62+F57+F45+F39+F29+F19+F14+F6</f>
        <v>380956</v>
      </c>
      <c r="G79" s="68">
        <f>G62+G57+G45+G39+G29+G19+G14+G6</f>
        <v>4926</v>
      </c>
      <c r="H79" s="19">
        <f>F79/E79-1</f>
        <v>1.659563907487116E-2</v>
      </c>
      <c r="J79" s="38"/>
      <c r="L79" s="81"/>
      <c r="R79" s="26"/>
    </row>
    <row r="80" spans="1:19" ht="1.5" customHeight="1" thickTop="1" x14ac:dyDescent="0.25">
      <c r="A80" s="2"/>
      <c r="B80" s="1"/>
      <c r="C80" s="39"/>
      <c r="D80" s="39"/>
      <c r="E80" s="17"/>
      <c r="F80" s="17"/>
      <c r="G80" s="2"/>
      <c r="H80" s="17"/>
      <c r="J80" s="38"/>
      <c r="L80" s="81"/>
      <c r="R80" s="26"/>
    </row>
    <row r="81" spans="1:18" ht="18" customHeight="1" x14ac:dyDescent="0.25">
      <c r="A81" s="25" t="s">
        <v>139</v>
      </c>
      <c r="B81" s="1"/>
      <c r="C81" s="39"/>
      <c r="D81" s="39"/>
      <c r="E81" s="17"/>
      <c r="F81" s="17"/>
      <c r="G81" s="2"/>
      <c r="H81" s="17"/>
      <c r="L81" s="81"/>
      <c r="R81" s="26"/>
    </row>
    <row r="82" spans="1:18" x14ac:dyDescent="0.25">
      <c r="A82" s="2"/>
      <c r="B82" s="1"/>
      <c r="C82" s="39"/>
      <c r="D82" s="39"/>
      <c r="E82" s="17"/>
      <c r="F82" s="17"/>
      <c r="G82" s="2"/>
      <c r="H82" s="17"/>
      <c r="L82" s="81"/>
      <c r="R82" s="26"/>
    </row>
    <row r="83" spans="1:18" x14ac:dyDescent="0.25">
      <c r="A83" s="2"/>
      <c r="B83" s="1"/>
      <c r="C83" s="39"/>
      <c r="D83" s="39"/>
      <c r="E83" s="17"/>
      <c r="F83" s="17"/>
      <c r="G83" s="2"/>
      <c r="H83" s="17"/>
      <c r="L83" s="81"/>
      <c r="R83" s="26"/>
    </row>
    <row r="84" spans="1:18" x14ac:dyDescent="0.25">
      <c r="A84" s="2"/>
      <c r="B84" s="1"/>
      <c r="C84" s="39"/>
      <c r="D84" s="39"/>
      <c r="E84" s="17"/>
      <c r="F84" s="17"/>
      <c r="G84" s="2"/>
      <c r="H84" s="17"/>
      <c r="L84" s="81"/>
      <c r="R84" s="26"/>
    </row>
    <row r="85" spans="1:18" x14ac:dyDescent="0.25">
      <c r="A85" s="2"/>
      <c r="B85" s="1"/>
      <c r="C85" s="39"/>
      <c r="D85" s="39"/>
      <c r="E85" s="17"/>
      <c r="F85" s="17"/>
      <c r="G85" s="2"/>
      <c r="H85" s="17"/>
      <c r="L85" s="81"/>
      <c r="R85" s="26"/>
    </row>
    <row r="86" spans="1:18" x14ac:dyDescent="0.25">
      <c r="A86" s="2"/>
      <c r="B86" s="1"/>
      <c r="C86" s="39"/>
      <c r="D86" s="39"/>
      <c r="E86" s="17"/>
      <c r="F86" s="17"/>
      <c r="G86" s="2"/>
      <c r="H86" s="17"/>
      <c r="L86" s="81"/>
      <c r="R86" s="26"/>
    </row>
    <row r="87" spans="1:18" x14ac:dyDescent="0.25">
      <c r="A87" s="2"/>
      <c r="B87" s="1"/>
      <c r="C87" s="39"/>
      <c r="D87" s="39"/>
      <c r="E87" s="17"/>
      <c r="F87" s="17"/>
      <c r="G87" s="2"/>
      <c r="H87" s="17"/>
      <c r="L87" s="81"/>
      <c r="R87" s="26"/>
    </row>
    <row r="88" spans="1:18" x14ac:dyDescent="0.25">
      <c r="A88" s="2"/>
      <c r="B88" s="1"/>
      <c r="C88" s="39"/>
      <c r="D88" s="39"/>
      <c r="E88" s="17"/>
      <c r="F88" s="17"/>
      <c r="G88" s="2"/>
      <c r="H88" s="17"/>
      <c r="L88" s="81"/>
      <c r="R88" s="26"/>
    </row>
    <row r="89" spans="1:18" x14ac:dyDescent="0.25">
      <c r="A89" s="2"/>
      <c r="B89" s="1"/>
      <c r="C89" s="39"/>
      <c r="D89" s="39"/>
      <c r="E89" s="17"/>
      <c r="F89" s="17"/>
      <c r="G89" s="2"/>
      <c r="H89" s="17"/>
      <c r="L89" s="81"/>
      <c r="R89" s="26"/>
    </row>
    <row r="90" spans="1:18" x14ac:dyDescent="0.25">
      <c r="A90" s="2"/>
      <c r="B90" s="1"/>
      <c r="C90" s="39"/>
      <c r="D90" s="39"/>
      <c r="E90" s="17"/>
      <c r="F90" s="17"/>
      <c r="G90" s="2"/>
      <c r="H90" s="17"/>
      <c r="L90" s="81"/>
      <c r="R90" s="26"/>
    </row>
    <row r="91" spans="1:18" x14ac:dyDescent="0.25">
      <c r="A91" s="2"/>
      <c r="B91" s="1"/>
      <c r="C91" s="39"/>
      <c r="D91" s="39"/>
      <c r="E91" s="17"/>
      <c r="F91" s="17"/>
      <c r="G91" s="2"/>
      <c r="H91" s="17"/>
      <c r="L91" s="81"/>
      <c r="R91" s="26"/>
    </row>
    <row r="92" spans="1:18" x14ac:dyDescent="0.25">
      <c r="A92" s="2"/>
      <c r="B92" s="1"/>
      <c r="C92" s="39"/>
      <c r="D92" s="39"/>
      <c r="E92" s="17"/>
      <c r="F92" s="17"/>
      <c r="G92" s="2"/>
      <c r="H92" s="17"/>
      <c r="L92" s="81"/>
      <c r="R92" s="26"/>
    </row>
    <row r="93" spans="1:18" x14ac:dyDescent="0.25">
      <c r="A93" s="2"/>
      <c r="B93" s="1"/>
      <c r="C93" s="39"/>
      <c r="D93" s="39"/>
      <c r="E93" s="17"/>
      <c r="F93" s="17"/>
      <c r="G93" s="2"/>
      <c r="H93" s="17"/>
      <c r="L93" s="81"/>
      <c r="R93" s="26"/>
    </row>
    <row r="94" spans="1:18" x14ac:dyDescent="0.25">
      <c r="A94" s="2"/>
      <c r="B94" s="1"/>
      <c r="C94" s="39"/>
      <c r="D94" s="39"/>
      <c r="E94" s="17"/>
      <c r="F94" s="17"/>
      <c r="G94" s="2"/>
      <c r="H94" s="17"/>
      <c r="R94" s="26"/>
    </row>
    <row r="95" spans="1:18" x14ac:dyDescent="0.25">
      <c r="A95" s="2"/>
      <c r="B95" s="1"/>
      <c r="C95" s="39"/>
      <c r="D95" s="39"/>
      <c r="E95" s="17"/>
      <c r="F95" s="17"/>
      <c r="G95" s="2"/>
      <c r="H95" s="17"/>
      <c r="L95" s="81"/>
      <c r="R95" s="26"/>
    </row>
    <row r="96" spans="1:18" x14ac:dyDescent="0.25">
      <c r="A96" s="2"/>
      <c r="B96" s="1"/>
      <c r="C96" s="39"/>
      <c r="D96" s="39"/>
      <c r="E96" s="17"/>
      <c r="F96" s="17"/>
      <c r="G96" s="2"/>
      <c r="H96" s="17"/>
      <c r="L96" s="81"/>
      <c r="R96" s="26"/>
    </row>
    <row r="97" spans="1:18" x14ac:dyDescent="0.25">
      <c r="A97" s="2"/>
      <c r="B97" s="1"/>
      <c r="C97" s="39"/>
      <c r="D97" s="39"/>
      <c r="E97" s="17"/>
      <c r="F97" s="17"/>
      <c r="G97" s="2"/>
      <c r="H97" s="17"/>
      <c r="L97" s="81"/>
      <c r="R97" s="26"/>
    </row>
    <row r="98" spans="1:18" x14ac:dyDescent="0.25">
      <c r="A98" s="2"/>
      <c r="B98" s="1"/>
      <c r="C98" s="39"/>
      <c r="D98" s="39"/>
      <c r="E98" s="17"/>
      <c r="F98" s="17"/>
      <c r="G98" s="2"/>
      <c r="H98" s="17"/>
      <c r="L98" s="81"/>
      <c r="R98" s="26"/>
    </row>
    <row r="99" spans="1:18" x14ac:dyDescent="0.25">
      <c r="A99" s="2"/>
      <c r="B99" s="1"/>
      <c r="C99" s="39"/>
      <c r="D99" s="39"/>
      <c r="E99" s="17"/>
      <c r="F99" s="17"/>
      <c r="G99" s="2"/>
      <c r="H99" s="17"/>
      <c r="L99" s="81"/>
      <c r="R99" s="26"/>
    </row>
    <row r="100" spans="1:18" x14ac:dyDescent="0.25">
      <c r="A100" s="2"/>
      <c r="B100" s="1"/>
      <c r="C100" s="39"/>
      <c r="D100" s="39"/>
      <c r="E100" s="17"/>
      <c r="F100" s="17"/>
      <c r="G100" s="2"/>
      <c r="H100" s="17"/>
      <c r="L100" s="81"/>
      <c r="R100" s="26"/>
    </row>
    <row r="101" spans="1:18" x14ac:dyDescent="0.25">
      <c r="A101" s="2"/>
      <c r="B101" s="1"/>
      <c r="C101" s="39"/>
      <c r="D101" s="39"/>
      <c r="E101" s="17"/>
      <c r="F101" s="17"/>
      <c r="G101" s="2"/>
      <c r="H101" s="17"/>
      <c r="L101" s="81"/>
      <c r="R101" s="26"/>
    </row>
    <row r="102" spans="1:18" x14ac:dyDescent="0.25">
      <c r="A102" s="2"/>
      <c r="B102" s="1"/>
      <c r="C102" s="39"/>
      <c r="D102" s="39"/>
      <c r="E102" s="17"/>
      <c r="F102" s="17"/>
      <c r="G102" s="2"/>
      <c r="H102" s="17"/>
      <c r="L102" s="81"/>
      <c r="R102" s="26"/>
    </row>
    <row r="103" spans="1:18" x14ac:dyDescent="0.25">
      <c r="A103" s="2"/>
      <c r="B103" s="1"/>
      <c r="C103" s="39"/>
      <c r="D103" s="39"/>
      <c r="E103" s="17"/>
      <c r="F103" s="17"/>
      <c r="G103" s="2"/>
      <c r="H103" s="17"/>
      <c r="L103" s="81"/>
      <c r="R103" s="26"/>
    </row>
    <row r="104" spans="1:18" x14ac:dyDescent="0.25">
      <c r="A104" s="2"/>
      <c r="B104" s="1"/>
      <c r="C104" s="39"/>
      <c r="D104" s="39"/>
      <c r="E104" s="17"/>
      <c r="F104" s="17"/>
      <c r="G104" s="2"/>
      <c r="H104" s="17"/>
      <c r="L104" s="81"/>
      <c r="R104" s="26"/>
    </row>
    <row r="105" spans="1:18" x14ac:dyDescent="0.25">
      <c r="A105" s="2"/>
      <c r="B105" s="1"/>
      <c r="C105" s="39"/>
      <c r="D105" s="39"/>
      <c r="E105" s="17"/>
      <c r="F105" s="17"/>
      <c r="G105" s="2"/>
      <c r="H105" s="17"/>
      <c r="L105" s="81"/>
      <c r="R105" s="26"/>
    </row>
    <row r="106" spans="1:18" x14ac:dyDescent="0.25">
      <c r="A106" s="2"/>
      <c r="B106" s="1"/>
      <c r="L106" s="81"/>
      <c r="R106" s="26"/>
    </row>
    <row r="107" spans="1:18" x14ac:dyDescent="0.25">
      <c r="A107" s="2"/>
      <c r="B107" s="1"/>
      <c r="L107" s="81"/>
      <c r="R107" s="26"/>
    </row>
    <row r="108" spans="1:18" x14ac:dyDescent="0.25">
      <c r="A108" s="2"/>
      <c r="B108" s="1"/>
      <c r="L108" s="81"/>
      <c r="R108" s="26"/>
    </row>
    <row r="109" spans="1:18" x14ac:dyDescent="0.25">
      <c r="A109" s="2"/>
      <c r="B109" s="1"/>
      <c r="L109" s="81"/>
      <c r="R109" s="26"/>
    </row>
    <row r="110" spans="1:18" x14ac:dyDescent="0.25">
      <c r="A110" s="2"/>
      <c r="B110" s="1"/>
      <c r="L110" s="81"/>
      <c r="R110" s="26"/>
    </row>
    <row r="111" spans="1:18" x14ac:dyDescent="0.25">
      <c r="A111" s="2"/>
      <c r="B111" s="1"/>
      <c r="L111" s="81"/>
      <c r="R111" s="26"/>
    </row>
    <row r="112" spans="1:18" x14ac:dyDescent="0.25">
      <c r="A112" s="2"/>
      <c r="B112" s="1"/>
      <c r="L112" s="81"/>
      <c r="R112" s="26"/>
    </row>
    <row r="113" spans="1:18" x14ac:dyDescent="0.25">
      <c r="A113" s="2"/>
      <c r="B113" s="1"/>
      <c r="L113" s="81"/>
      <c r="R113" s="26"/>
    </row>
    <row r="114" spans="1:18" x14ac:dyDescent="0.25">
      <c r="L114" s="81"/>
      <c r="R114" s="26"/>
    </row>
    <row r="115" spans="1:18" x14ac:dyDescent="0.25">
      <c r="L115" s="81"/>
      <c r="R115" s="26"/>
    </row>
    <row r="116" spans="1:18" x14ac:dyDescent="0.25">
      <c r="L116" s="81"/>
      <c r="R116" s="26"/>
    </row>
    <row r="117" spans="1:18" x14ac:dyDescent="0.25">
      <c r="L117" s="81"/>
      <c r="R117" s="26"/>
    </row>
    <row r="118" spans="1:18" x14ac:dyDescent="0.25">
      <c r="L118" s="81"/>
      <c r="R118" s="26"/>
    </row>
    <row r="119" spans="1:18" x14ac:dyDescent="0.25">
      <c r="L119" s="81"/>
      <c r="R119" s="26"/>
    </row>
    <row r="120" spans="1:18" x14ac:dyDescent="0.25">
      <c r="L120" s="81"/>
      <c r="R120" s="26"/>
    </row>
    <row r="121" spans="1:18" x14ac:dyDescent="0.25">
      <c r="L121" s="81"/>
      <c r="R121" s="26"/>
    </row>
    <row r="122" spans="1:18" x14ac:dyDescent="0.25">
      <c r="L122" s="81"/>
      <c r="R122" s="26"/>
    </row>
    <row r="123" spans="1:18" x14ac:dyDescent="0.25">
      <c r="L123" s="81"/>
      <c r="R123" s="26"/>
    </row>
    <row r="124" spans="1:18" x14ac:dyDescent="0.25">
      <c r="L124" s="81"/>
      <c r="R124" s="26"/>
    </row>
    <row r="125" spans="1:18" x14ac:dyDescent="0.25">
      <c r="L125" s="81"/>
      <c r="R125" s="26"/>
    </row>
    <row r="126" spans="1:18" x14ac:dyDescent="0.25">
      <c r="L126" s="81"/>
      <c r="R126" s="26"/>
    </row>
    <row r="127" spans="1:18" x14ac:dyDescent="0.25">
      <c r="L127" s="81"/>
      <c r="R127" s="26"/>
    </row>
    <row r="128" spans="1:18" x14ac:dyDescent="0.25">
      <c r="L128" s="81"/>
      <c r="R128" s="26"/>
    </row>
    <row r="129" spans="12:18" x14ac:dyDescent="0.25">
      <c r="L129" s="81"/>
      <c r="R129" s="26"/>
    </row>
    <row r="130" spans="12:18" x14ac:dyDescent="0.25">
      <c r="L130" s="81"/>
      <c r="R130" s="26"/>
    </row>
    <row r="131" spans="12:18" x14ac:dyDescent="0.25">
      <c r="L131" s="81"/>
      <c r="R131" s="26"/>
    </row>
    <row r="132" spans="12:18" x14ac:dyDescent="0.25">
      <c r="L132" s="81"/>
      <c r="R132" s="26"/>
    </row>
    <row r="133" spans="12:18" x14ac:dyDescent="0.25">
      <c r="L133" s="81"/>
      <c r="R133" s="26"/>
    </row>
    <row r="134" spans="12:18" x14ac:dyDescent="0.25">
      <c r="L134" s="81"/>
      <c r="R134" s="26"/>
    </row>
    <row r="135" spans="12:18" x14ac:dyDescent="0.25">
      <c r="L135" s="81"/>
      <c r="R135" s="26"/>
    </row>
    <row r="136" spans="12:18" x14ac:dyDescent="0.25">
      <c r="L136" s="81"/>
      <c r="R136" s="26"/>
    </row>
    <row r="137" spans="12:18" x14ac:dyDescent="0.25">
      <c r="L137" s="81"/>
      <c r="R137" s="26"/>
    </row>
    <row r="138" spans="12:18" x14ac:dyDescent="0.25">
      <c r="L138" s="81"/>
      <c r="R138" s="26"/>
    </row>
    <row r="139" spans="12:18" x14ac:dyDescent="0.25">
      <c r="L139" s="81"/>
      <c r="R139" s="26"/>
    </row>
    <row r="140" spans="12:18" x14ac:dyDescent="0.25">
      <c r="L140" s="81"/>
      <c r="R140" s="26"/>
    </row>
    <row r="141" spans="12:18" x14ac:dyDescent="0.25">
      <c r="L141" s="81"/>
      <c r="R141" s="26"/>
    </row>
    <row r="142" spans="12:18" x14ac:dyDescent="0.25">
      <c r="L142" s="81"/>
      <c r="R142" s="26"/>
    </row>
    <row r="143" spans="12:18" x14ac:dyDescent="0.25">
      <c r="L143" s="81"/>
      <c r="R143" s="26"/>
    </row>
    <row r="144" spans="12:18" x14ac:dyDescent="0.25">
      <c r="L144" s="81"/>
      <c r="R144" s="26"/>
    </row>
    <row r="145" spans="12:18" x14ac:dyDescent="0.25">
      <c r="L145" s="81"/>
      <c r="R145" s="26"/>
    </row>
    <row r="146" spans="12:18" x14ac:dyDescent="0.25">
      <c r="L146" s="81"/>
      <c r="R146" s="26"/>
    </row>
    <row r="147" spans="12:18" x14ac:dyDescent="0.25">
      <c r="L147" s="81"/>
      <c r="R147" s="26"/>
    </row>
    <row r="148" spans="12:18" x14ac:dyDescent="0.25">
      <c r="L148" s="81"/>
      <c r="R148" s="26"/>
    </row>
    <row r="149" spans="12:18" x14ac:dyDescent="0.25">
      <c r="L149" s="81"/>
      <c r="R149" s="26"/>
    </row>
    <row r="150" spans="12:18" x14ac:dyDescent="0.25">
      <c r="L150" s="81"/>
      <c r="R150" s="26"/>
    </row>
    <row r="151" spans="12:18" x14ac:dyDescent="0.25">
      <c r="L151" s="81"/>
      <c r="R151" s="26"/>
    </row>
    <row r="152" spans="12:18" x14ac:dyDescent="0.25">
      <c r="L152" s="81"/>
      <c r="R152" s="26"/>
    </row>
    <row r="153" spans="12:18" x14ac:dyDescent="0.25">
      <c r="L153" s="81"/>
      <c r="R153" s="26"/>
    </row>
    <row r="154" spans="12:18" x14ac:dyDescent="0.25">
      <c r="L154" s="81"/>
      <c r="R154" s="26"/>
    </row>
    <row r="155" spans="12:18" x14ac:dyDescent="0.25">
      <c r="L155" s="81"/>
      <c r="R155" s="26"/>
    </row>
    <row r="156" spans="12:18" x14ac:dyDescent="0.25">
      <c r="L156" s="81"/>
      <c r="R156" s="26"/>
    </row>
    <row r="157" spans="12:18" x14ac:dyDescent="0.25">
      <c r="L157" s="81"/>
      <c r="R157" s="26"/>
    </row>
    <row r="158" spans="12:18" x14ac:dyDescent="0.25">
      <c r="L158" s="81"/>
      <c r="R158" s="26"/>
    </row>
    <row r="159" spans="12:18" x14ac:dyDescent="0.25">
      <c r="L159" s="81"/>
      <c r="R159" s="26"/>
    </row>
    <row r="160" spans="12:18" x14ac:dyDescent="0.25">
      <c r="L160" s="81"/>
      <c r="R160" s="26"/>
    </row>
    <row r="161" spans="12:18" x14ac:dyDescent="0.25">
      <c r="L161" s="81"/>
      <c r="R161" s="26"/>
    </row>
    <row r="162" spans="12:18" x14ac:dyDescent="0.25">
      <c r="L162" s="81"/>
      <c r="R162" s="26"/>
    </row>
    <row r="163" spans="12:18" x14ac:dyDescent="0.25">
      <c r="L163" s="81"/>
      <c r="R163" s="26"/>
    </row>
    <row r="164" spans="12:18" x14ac:dyDescent="0.25">
      <c r="L164" s="81"/>
      <c r="R164" s="26"/>
    </row>
    <row r="165" spans="12:18" x14ac:dyDescent="0.25">
      <c r="L165" s="81"/>
      <c r="R165" s="26"/>
    </row>
    <row r="166" spans="12:18" x14ac:dyDescent="0.25">
      <c r="L166" s="81"/>
      <c r="R166" s="26"/>
    </row>
    <row r="167" spans="12:18" x14ac:dyDescent="0.25">
      <c r="L167" s="81"/>
      <c r="R167" s="26"/>
    </row>
    <row r="168" spans="12:18" x14ac:dyDescent="0.25">
      <c r="L168" s="81"/>
      <c r="R168" s="26"/>
    </row>
    <row r="169" spans="12:18" x14ac:dyDescent="0.25">
      <c r="L169" s="81"/>
      <c r="R169" s="26"/>
    </row>
    <row r="170" spans="12:18" x14ac:dyDescent="0.25">
      <c r="L170" s="81"/>
      <c r="R170" s="26"/>
    </row>
    <row r="171" spans="12:18" x14ac:dyDescent="0.25">
      <c r="L171" s="81"/>
      <c r="R171" s="26"/>
    </row>
    <row r="172" spans="12:18" x14ac:dyDescent="0.25">
      <c r="L172" s="81"/>
      <c r="R172" s="26"/>
    </row>
    <row r="173" spans="12:18" x14ac:dyDescent="0.25">
      <c r="L173" s="81"/>
      <c r="R173" s="26"/>
    </row>
    <row r="174" spans="12:18" x14ac:dyDescent="0.25">
      <c r="L174" s="81"/>
      <c r="R174" s="26"/>
    </row>
    <row r="175" spans="12:18" x14ac:dyDescent="0.25">
      <c r="L175" s="81"/>
      <c r="R175" s="26"/>
    </row>
    <row r="176" spans="12:18" x14ac:dyDescent="0.25">
      <c r="L176" s="81"/>
      <c r="R176" s="26"/>
    </row>
    <row r="177" spans="12:18" x14ac:dyDescent="0.25">
      <c r="L177" s="81"/>
      <c r="R177" s="26"/>
    </row>
    <row r="178" spans="12:18" x14ac:dyDescent="0.25">
      <c r="L178" s="81"/>
      <c r="R178" s="26"/>
    </row>
    <row r="179" spans="12:18" x14ac:dyDescent="0.25">
      <c r="L179" s="81"/>
      <c r="R179" s="26"/>
    </row>
    <row r="180" spans="12:18" x14ac:dyDescent="0.25">
      <c r="L180" s="81"/>
      <c r="R180" s="26"/>
    </row>
    <row r="181" spans="12:18" x14ac:dyDescent="0.25">
      <c r="L181" s="81"/>
      <c r="R181" s="26"/>
    </row>
    <row r="182" spans="12:18" x14ac:dyDescent="0.25">
      <c r="L182" s="81"/>
      <c r="R182" s="26"/>
    </row>
    <row r="183" spans="12:18" x14ac:dyDescent="0.25">
      <c r="L183" s="81"/>
      <c r="R183" s="26"/>
    </row>
    <row r="184" spans="12:18" x14ac:dyDescent="0.25">
      <c r="L184" s="81"/>
      <c r="R184" s="26"/>
    </row>
    <row r="185" spans="12:18" x14ac:dyDescent="0.25">
      <c r="L185" s="81"/>
      <c r="R185" s="26"/>
    </row>
    <row r="186" spans="12:18" x14ac:dyDescent="0.25">
      <c r="L186" s="81"/>
      <c r="R186" s="26"/>
    </row>
    <row r="187" spans="12:18" x14ac:dyDescent="0.25">
      <c r="L187" s="81"/>
      <c r="R187" s="26"/>
    </row>
    <row r="188" spans="12:18" x14ac:dyDescent="0.25">
      <c r="L188" s="81"/>
      <c r="R188" s="26"/>
    </row>
    <row r="189" spans="12:18" x14ac:dyDescent="0.25">
      <c r="L189" s="81"/>
      <c r="R189" s="26"/>
    </row>
    <row r="190" spans="12:18" x14ac:dyDescent="0.25">
      <c r="L190" s="81"/>
      <c r="R190" s="26"/>
    </row>
    <row r="191" spans="12:18" x14ac:dyDescent="0.25">
      <c r="L191" s="81"/>
      <c r="R191" s="26"/>
    </row>
    <row r="192" spans="12:18" x14ac:dyDescent="0.25">
      <c r="L192" s="81"/>
      <c r="R192" s="26"/>
    </row>
    <row r="193" spans="12:18" x14ac:dyDescent="0.25">
      <c r="L193" s="81"/>
      <c r="R193" s="26"/>
    </row>
    <row r="194" spans="12:18" x14ac:dyDescent="0.25">
      <c r="L194" s="81"/>
      <c r="R194" s="26"/>
    </row>
    <row r="195" spans="12:18" x14ac:dyDescent="0.25">
      <c r="L195" s="81"/>
      <c r="R195" s="26"/>
    </row>
    <row r="196" spans="12:18" x14ac:dyDescent="0.25">
      <c r="L196" s="81"/>
      <c r="R196" s="26"/>
    </row>
    <row r="197" spans="12:18" x14ac:dyDescent="0.25">
      <c r="L197" s="81"/>
      <c r="R197" s="26"/>
    </row>
    <row r="198" spans="12:18" x14ac:dyDescent="0.25">
      <c r="L198" s="81"/>
      <c r="R198" s="26"/>
    </row>
    <row r="199" spans="12:18" x14ac:dyDescent="0.25">
      <c r="L199" s="81"/>
      <c r="R199" s="26"/>
    </row>
    <row r="200" spans="12:18" x14ac:dyDescent="0.25">
      <c r="L200" s="81"/>
      <c r="R200" s="26"/>
    </row>
    <row r="201" spans="12:18" x14ac:dyDescent="0.25">
      <c r="L201" s="81"/>
      <c r="R201" s="26"/>
    </row>
    <row r="202" spans="12:18" x14ac:dyDescent="0.25">
      <c r="L202" s="81"/>
      <c r="R202" s="26"/>
    </row>
    <row r="203" spans="12:18" x14ac:dyDescent="0.25">
      <c r="L203" s="81"/>
      <c r="R203" s="26"/>
    </row>
    <row r="204" spans="12:18" x14ac:dyDescent="0.25">
      <c r="L204" s="81"/>
      <c r="R204" s="26"/>
    </row>
    <row r="205" spans="12:18" x14ac:dyDescent="0.25">
      <c r="L205" s="81"/>
      <c r="R205" s="26"/>
    </row>
    <row r="206" spans="12:18" x14ac:dyDescent="0.25">
      <c r="L206" s="81"/>
      <c r="R206" s="26"/>
    </row>
    <row r="207" spans="12:18" x14ac:dyDescent="0.25">
      <c r="L207" s="81"/>
      <c r="R207" s="26"/>
    </row>
    <row r="208" spans="12:18" x14ac:dyDescent="0.25">
      <c r="L208" s="81"/>
      <c r="R208" s="26"/>
    </row>
    <row r="209" spans="12:18" x14ac:dyDescent="0.25">
      <c r="L209" s="81"/>
      <c r="R209" s="26"/>
    </row>
    <row r="210" spans="12:18" x14ac:dyDescent="0.25">
      <c r="L210" s="81"/>
      <c r="R210" s="26"/>
    </row>
    <row r="211" spans="12:18" x14ac:dyDescent="0.25">
      <c r="L211" s="81"/>
      <c r="R211" s="26"/>
    </row>
    <row r="212" spans="12:18" x14ac:dyDescent="0.25">
      <c r="L212" s="81"/>
      <c r="R212" s="26"/>
    </row>
    <row r="213" spans="12:18" x14ac:dyDescent="0.25">
      <c r="L213" s="81"/>
      <c r="R213" s="26"/>
    </row>
    <row r="214" spans="12:18" x14ac:dyDescent="0.25">
      <c r="L214" s="81"/>
      <c r="R214" s="26"/>
    </row>
    <row r="215" spans="12:18" x14ac:dyDescent="0.25">
      <c r="L215" s="81"/>
      <c r="R215" s="26"/>
    </row>
    <row r="216" spans="12:18" x14ac:dyDescent="0.25">
      <c r="L216" s="81"/>
      <c r="R216" s="26"/>
    </row>
    <row r="217" spans="12:18" x14ac:dyDescent="0.25">
      <c r="L217" s="81"/>
      <c r="R217" s="26"/>
    </row>
    <row r="218" spans="12:18" x14ac:dyDescent="0.25">
      <c r="L218" s="81"/>
      <c r="R218" s="26"/>
    </row>
    <row r="219" spans="12:18" x14ac:dyDescent="0.25">
      <c r="L219" s="81"/>
      <c r="R219" s="26"/>
    </row>
    <row r="220" spans="12:18" x14ac:dyDescent="0.25">
      <c r="L220" s="81"/>
      <c r="R220" s="26"/>
    </row>
    <row r="221" spans="12:18" x14ac:dyDescent="0.25">
      <c r="L221" s="81"/>
      <c r="R221" s="26"/>
    </row>
    <row r="222" spans="12:18" x14ac:dyDescent="0.25">
      <c r="L222" s="81"/>
      <c r="R222" s="26"/>
    </row>
    <row r="223" spans="12:18" x14ac:dyDescent="0.25">
      <c r="L223" s="81"/>
      <c r="R223" s="26"/>
    </row>
    <row r="224" spans="12:18" x14ac:dyDescent="0.25">
      <c r="L224" s="81"/>
      <c r="R224" s="26"/>
    </row>
    <row r="225" spans="12:18" x14ac:dyDescent="0.25">
      <c r="L225" s="81"/>
      <c r="R225" s="26"/>
    </row>
    <row r="226" spans="12:18" x14ac:dyDescent="0.25">
      <c r="L226" s="81"/>
      <c r="R226" s="26"/>
    </row>
    <row r="227" spans="12:18" x14ac:dyDescent="0.25">
      <c r="L227" s="81"/>
      <c r="R227" s="26"/>
    </row>
    <row r="228" spans="12:18" x14ac:dyDescent="0.25">
      <c r="L228" s="81"/>
      <c r="R228" s="26"/>
    </row>
    <row r="229" spans="12:18" x14ac:dyDescent="0.25">
      <c r="L229" s="81"/>
      <c r="R229" s="26"/>
    </row>
    <row r="230" spans="12:18" x14ac:dyDescent="0.25">
      <c r="L230" s="81"/>
      <c r="R230" s="26"/>
    </row>
    <row r="231" spans="12:18" x14ac:dyDescent="0.25">
      <c r="L231" s="81"/>
    </row>
    <row r="232" spans="12:18" x14ac:dyDescent="0.25">
      <c r="L232" s="81"/>
    </row>
    <row r="233" spans="12:18" x14ac:dyDescent="0.25">
      <c r="L233" s="81"/>
    </row>
    <row r="234" spans="12:18" x14ac:dyDescent="0.25">
      <c r="L234" s="81"/>
    </row>
    <row r="235" spans="12:18" x14ac:dyDescent="0.25">
      <c r="L235" s="81"/>
    </row>
    <row r="236" spans="12:18" x14ac:dyDescent="0.25">
      <c r="L236" s="81"/>
    </row>
    <row r="237" spans="12:18" x14ac:dyDescent="0.25">
      <c r="L237" s="81"/>
    </row>
    <row r="238" spans="12:18" x14ac:dyDescent="0.25">
      <c r="L238" s="81"/>
    </row>
    <row r="239" spans="12:18" x14ac:dyDescent="0.25">
      <c r="L239" s="81"/>
    </row>
    <row r="240" spans="12:18" x14ac:dyDescent="0.25">
      <c r="L240" s="81"/>
    </row>
    <row r="241" spans="12:12" x14ac:dyDescent="0.25">
      <c r="L241" s="81"/>
    </row>
    <row r="242" spans="12:12" x14ac:dyDescent="0.25">
      <c r="L242" s="81"/>
    </row>
    <row r="243" spans="12:12" x14ac:dyDescent="0.25">
      <c r="L243" s="81"/>
    </row>
    <row r="244" spans="12:12" x14ac:dyDescent="0.25">
      <c r="L244" s="81"/>
    </row>
    <row r="245" spans="12:12" x14ac:dyDescent="0.25">
      <c r="L245" s="81"/>
    </row>
    <row r="246" spans="12:12" x14ac:dyDescent="0.25">
      <c r="L246" s="81"/>
    </row>
    <row r="247" spans="12:12" x14ac:dyDescent="0.25">
      <c r="L247" s="81"/>
    </row>
    <row r="248" spans="12:12" x14ac:dyDescent="0.25">
      <c r="L248" s="81"/>
    </row>
    <row r="249" spans="12:12" x14ac:dyDescent="0.25">
      <c r="L249" s="81"/>
    </row>
    <row r="250" spans="12:12" x14ac:dyDescent="0.25">
      <c r="L250" s="81"/>
    </row>
    <row r="251" spans="12:12" x14ac:dyDescent="0.25">
      <c r="L251" s="81"/>
    </row>
  </sheetData>
  <conditionalFormatting sqref="H6 G66:H77 G46:H64 G40:H44 G7:H18 G20:H38">
    <cfRule type="cellIs" dxfId="3" priority="5" operator="lessThan">
      <formula>0</formula>
    </cfRule>
  </conditionalFormatting>
  <conditionalFormatting sqref="G79:H79">
    <cfRule type="cellIs" dxfId="2" priority="3" operator="lessThan">
      <formula>0</formula>
    </cfRule>
  </conditionalFormatting>
  <conditionalFormatting sqref="H65">
    <cfRule type="cellIs" dxfId="1" priority="2" operator="lessThan">
      <formula>0</formula>
    </cfRule>
  </conditionalFormatting>
  <conditionalFormatting sqref="G65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64" fitToHeight="0" orientation="portrait" r:id="rId1"/>
  <headerFooter>
    <oddHeader>&amp;R&amp;G</oddHeader>
  </headerFooter>
  <ignoredErrors>
    <ignoredError sqref="A7 R7:R13 R15:R24 R65:R77 F14 F29 F57 R38:R39 R25:R26 R42:R43 R41 R44:R53 R54:R55 R56:R64 R40 R28:R36 E25 R27" numberStoredAsText="1"/>
    <ignoredError sqref="E19" formulaRange="1"/>
    <ignoredError sqref="G45 G19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tafla</vt:lpstr>
      <vt:lpstr>tafla!Print_Titles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cp:lastPrinted>2022-01-03T16:08:11Z</cp:lastPrinted>
  <dcterms:created xsi:type="dcterms:W3CDTF">2018-06-28T08:42:52Z</dcterms:created>
  <dcterms:modified xsi:type="dcterms:W3CDTF">2022-07-04T10:37:44Z</dcterms:modified>
</cp:coreProperties>
</file>